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BC T5" sheetId="1" r:id="rId1"/>
    <sheet name="Sheet4" sheetId="2" r:id="rId2"/>
    <sheet name="00000000" sheetId="3" state="veryHidden" r:id="rId3"/>
    <sheet name="10000000" sheetId="4" state="veryHidden" r:id="rId4"/>
  </sheets>
  <externalReferences>
    <externalReference r:id="rId7"/>
    <externalReference r:id="rId8"/>
    <externalReference r:id="rId9"/>
    <externalReference r:id="rId10"/>
  </externalReferences>
  <definedNames>
    <definedName name="\0">'[3]PNT-QUOT-#3'!#REF!</definedName>
    <definedName name="\z">'[3]COAT&amp;WRAP-QIOT-#3'!#REF!</definedName>
    <definedName name="A">'[3]PNT-QUOT-#3'!#REF!</definedName>
    <definedName name="AAA">'[1]MTL$-INTER'!#REF!</definedName>
    <definedName name="B">'[3]PNT-QUOT-#3'!#REF!</definedName>
    <definedName name="C2.7">#REF!</definedName>
    <definedName name="C3.0">#REF!</definedName>
    <definedName name="C3.5">#REF!</definedName>
    <definedName name="C3.7">#REF!</definedName>
    <definedName name="C4.0">#REF!</definedName>
    <definedName name="COAT">'[3]PNT-QUOT-#3'!#REF!</definedName>
    <definedName name="CP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FP">'[3]COAT&amp;WRAP-QIOT-#3'!#REF!</definedName>
    <definedName name="IO">'[3]COAT&amp;WRAP-QIOT-#3'!#REF!</definedName>
    <definedName name="MAT">'[3]COAT&amp;WRAP-QIOT-#3'!#REF!</definedName>
    <definedName name="MF">'[3]COAT&amp;WRAP-QIOT-#3'!#REF!</definedName>
    <definedName name="NC">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'[2]ESTI.'!$A$1:$U$52</definedName>
    <definedName name="_xlnm.Print_Titles" localSheetId="0">'BC T5'!$4:$6</definedName>
    <definedName name="PST">#REF!</definedName>
    <definedName name="RT">'[3]COAT&amp;WRAP-QIOT-#3'!#REF!</definedName>
    <definedName name="SB">'[4]IBASE'!$AH$7:$AL$14</definedName>
    <definedName name="SORT">#REF!</definedName>
    <definedName name="SORT_AREA">'[2]DI-ESTI'!$A$8:$R$489</definedName>
    <definedName name="SP">'[3]PNT-QUOT-#3'!#REF!</definedName>
    <definedName name="TG">#REF!</definedName>
    <definedName name="THK">'[3]COAT&amp;WRAP-QIOT-#3'!#REF!</definedName>
    <definedName name="TM">#REF!</definedName>
    <definedName name="TN">#REF!</definedName>
    <definedName name="TV">#REF!</definedName>
    <definedName name="VAT">#REF!</definedName>
    <definedName name="VT">#REF!</definedName>
    <definedName name="XM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<sst xmlns="http://schemas.openxmlformats.org/spreadsheetml/2006/main" count="339" uniqueCount="207">
  <si>
    <t>SOÁ</t>
  </si>
  <si>
    <t>THÖÏC</t>
  </si>
  <si>
    <t>VUÏ</t>
  </si>
  <si>
    <t>LAÕNH</t>
  </si>
  <si>
    <t>H.T</t>
  </si>
  <si>
    <t>P.HT</t>
  </si>
  <si>
    <t>TTCM</t>
  </si>
  <si>
    <t>GV</t>
  </si>
  <si>
    <t>SÔÛ GIAÙO DUÏC VAØ ÑAØO TAÏO BÌNH THUAÄN</t>
  </si>
  <si>
    <t>KEÁ TOAÙN</t>
  </si>
  <si>
    <t>NGUYEÃN THÒ THAÛO</t>
  </si>
  <si>
    <t>HIEÄU TRÖÔÛNG</t>
  </si>
  <si>
    <t>HOÏ VAØ TEÂN</t>
  </si>
  <si>
    <t>TT</t>
  </si>
  <si>
    <t>Maõ ngaïch</t>
  </si>
  <si>
    <t>Chöùc vuï</t>
  </si>
  <si>
    <t>Heä soá löông</t>
  </si>
  <si>
    <t>PC chöùc vuï</t>
  </si>
  <si>
    <t>PC vuôït khung</t>
  </si>
  <si>
    <t>PC traùch nhieäm</t>
  </si>
  <si>
    <t>PC …</t>
  </si>
  <si>
    <t>Coäng heä soá</t>
  </si>
  <si>
    <t>LÖÔNG HEÄ SOÁ</t>
  </si>
  <si>
    <t>THAØNH TIEÀN</t>
  </si>
  <si>
    <t>NGHÆ VIEÄC KHOÂNG ÑÖÔÏC HÖÔÛNG LÖÔNG</t>
  </si>
  <si>
    <t>BHXH TRAÛ THAY LÖÔNG</t>
  </si>
  <si>
    <t>Toå phoù</t>
  </si>
  <si>
    <t>GHI CHUÙ</t>
  </si>
  <si>
    <t>SOÁ TIEÀN COØN ÑÖÔÏC  NHAÄN</t>
  </si>
  <si>
    <t>TRÖÔØNG THPT PHAN CHU TRINH</t>
  </si>
  <si>
    <t>TTHC</t>
  </si>
  <si>
    <t xml:space="preserve">           TRAÀN  ÑÌNH</t>
  </si>
  <si>
    <t>VK 5%</t>
  </si>
  <si>
    <t>VK 6%</t>
  </si>
  <si>
    <t>Trần Đình</t>
  </si>
  <si>
    <t>Trương Văn Trung</t>
  </si>
  <si>
    <t>Hứa Thị Thu Cúc</t>
  </si>
  <si>
    <t>Đỗ Phương Thu</t>
  </si>
  <si>
    <t>Mai Khánh Phượng</t>
  </si>
  <si>
    <t>Bùi Thị Ngọc Hà</t>
  </si>
  <si>
    <t>Võ Thị Thanh Bình</t>
  </si>
  <si>
    <t>Trần Thị Hà</t>
  </si>
  <si>
    <t>Trịnh Thị Khuyên</t>
  </si>
  <si>
    <t>Bùi Thị Kim Loan</t>
  </si>
  <si>
    <t>Trần Hồng Quang</t>
  </si>
  <si>
    <t>Nguyễn Thị Thủy</t>
  </si>
  <si>
    <t>Văn Thị Thuận</t>
  </si>
  <si>
    <t>Ngô Quốc Dũng</t>
  </si>
  <si>
    <t>Trần Huyền Trúc</t>
  </si>
  <si>
    <t>Trương Thị Lập</t>
  </si>
  <si>
    <t>Nguyễn Thị Huệ</t>
  </si>
  <si>
    <t>Nguyễn Hải Yến</t>
  </si>
  <si>
    <t>Trần Thị Thùy Trâm</t>
  </si>
  <si>
    <t>Hoàng Lê Hồng Lan</t>
  </si>
  <si>
    <t>Nguyễn Phương Thảo</t>
  </si>
  <si>
    <t>Nguyễn Thị Thu Hoa</t>
  </si>
  <si>
    <t>Hùynh Thị Thu Vân</t>
  </si>
  <si>
    <t>Trần Thị Hiền</t>
  </si>
  <si>
    <t>Ngô Thị Kim Hồng</t>
  </si>
  <si>
    <t>Hoàng Thị Thủy</t>
  </si>
  <si>
    <t>Lê Thị Hoàng Hải</t>
  </si>
  <si>
    <t>Bùi Thị Hà Giang</t>
  </si>
  <si>
    <t>Lê Phan Thùy Trang</t>
  </si>
  <si>
    <t>Trần Thị Hải Yến</t>
  </si>
  <si>
    <t>Lê Thị Hà Linh</t>
  </si>
  <si>
    <t>Nguyễn Minh Trâm</t>
  </si>
  <si>
    <t>Tô Thị  Ngọc</t>
  </si>
  <si>
    <t>Trần Thị Phượng Anh</t>
  </si>
  <si>
    <t>Vũ Thị Thanh Thúy</t>
  </si>
  <si>
    <t>Ông Thị Cẩm  Lệ</t>
  </si>
  <si>
    <t>Võ Ngọc Sang</t>
  </si>
  <si>
    <t>Bùi Thị Thuý Hằng</t>
  </si>
  <si>
    <t>Nguyễn Thị Bình</t>
  </si>
  <si>
    <t>Nguyễn Thụy Như Hiền</t>
  </si>
  <si>
    <t>Đỗ Thị Mỹ Hòa</t>
  </si>
  <si>
    <t>Nguyễn Thị Thu Nga</t>
  </si>
  <si>
    <t>Lê Thị Thanh Nhàn</t>
  </si>
  <si>
    <t>Nguyễn Ngọc Phúc</t>
  </si>
  <si>
    <t>Phạm Đình Quyên</t>
  </si>
  <si>
    <t>Trịnh Khắc Tuấn</t>
  </si>
  <si>
    <t>Phạm Quốc Dân</t>
  </si>
  <si>
    <t>Lưu Thăng Long</t>
  </si>
  <si>
    <t>Nguyễn Anh Tuấn</t>
  </si>
  <si>
    <t>Võ Thị Ý Nhi</t>
  </si>
  <si>
    <t>Trần Đình Xuân</t>
  </si>
  <si>
    <t>Lê Thị Diệu Linh</t>
  </si>
  <si>
    <t>Hồ Ngọc Minh</t>
  </si>
  <si>
    <t>Trần Văn Toản</t>
  </si>
  <si>
    <t>Lê Huỳnh Như Mai</t>
  </si>
  <si>
    <t>Phan Thị Lệ Hoa</t>
  </si>
  <si>
    <t>Vũ Diễm Thuỳ</t>
  </si>
  <si>
    <t>Nguyễn Thị Hải Yến</t>
  </si>
  <si>
    <t>Nguyễn Khang Duy</t>
  </si>
  <si>
    <t>Nguyễn Thị Ngọc Thảo</t>
  </si>
  <si>
    <t>Lê Hoàng Phi Hải</t>
  </si>
  <si>
    <t>Nguyễn Bửu</t>
  </si>
  <si>
    <t>Phạm Huy Liễu</t>
  </si>
  <si>
    <t>Lê Ngọc Bích Thủy</t>
  </si>
  <si>
    <t>Trần Thị Thanh Hiền</t>
  </si>
  <si>
    <t>Lê Thị Hoà</t>
  </si>
  <si>
    <t>Trần Thanh Châu</t>
  </si>
  <si>
    <t>Trương Minh Vũ</t>
  </si>
  <si>
    <t>Nguyễn Văn Huy</t>
  </si>
  <si>
    <t>Tô Thị Đoan Khánh</t>
  </si>
  <si>
    <t>Nguyễn Thị Yến</t>
  </si>
  <si>
    <t>Lê Thị Hồng Đào</t>
  </si>
  <si>
    <t>Hồ Thị Mai Thảo</t>
  </si>
  <si>
    <t>Đỗ Thị Tuyết Tâm</t>
  </si>
  <si>
    <t>Nguyễn Hoàng Hằng</t>
  </si>
  <si>
    <t>Trần Văn Lan</t>
  </si>
  <si>
    <t>Bùi Thị Thanh Hoà</t>
  </si>
  <si>
    <t>Đào Thị Kim Anh</t>
  </si>
  <si>
    <t>Trần Thị Hải Bình</t>
  </si>
  <si>
    <t>Bùi Thị Thanh</t>
  </si>
  <si>
    <t>Đặng Thị Thuận</t>
  </si>
  <si>
    <t>Trần Thuỵ Kim Hà</t>
  </si>
  <si>
    <t>Lầu Thị Mỹ Thanh</t>
  </si>
  <si>
    <t>Võ Thị Kim Hương</t>
  </si>
  <si>
    <t>Trần Đình Duy</t>
  </si>
  <si>
    <t>Lê Thị Ngọc</t>
  </si>
  <si>
    <t>Tôn Nữ Hồng Ngọc</t>
  </si>
  <si>
    <t>Ngô Đăng Thục</t>
  </si>
  <si>
    <t>Hồ Hải Hòa</t>
  </si>
  <si>
    <t>Lâm Đạo Duy Vũ</t>
  </si>
  <si>
    <t>Trần Công Thái</t>
  </si>
  <si>
    <t>Nguyễn Quốc Hoài</t>
  </si>
  <si>
    <t>Nguyễn Thành Giảng</t>
  </si>
  <si>
    <t>Trần Đức Thân</t>
  </si>
  <si>
    <t>Nguyễn Thị Thảo</t>
  </si>
  <si>
    <t>Châu Thị Ngọc Dung</t>
  </si>
  <si>
    <t>TRỪ              7% BHXH     1,5% BHYT     1% BHTN</t>
  </si>
  <si>
    <t>Nguyễn T Viên Phương</t>
  </si>
  <si>
    <t>Nguyễn T Toàn Thắng</t>
  </si>
  <si>
    <t>Nguyễn T Kim Oanh</t>
  </si>
  <si>
    <t>Nguyễn T Lan Phương</t>
  </si>
  <si>
    <t>Nguyễn T Bích Hải</t>
  </si>
  <si>
    <t>Trần T Kim Phương</t>
  </si>
  <si>
    <t>Trịnh T Thanh Hà</t>
  </si>
  <si>
    <t>Nguyễn T Diễm Ly</t>
  </si>
  <si>
    <t>Phạm Ng Mỹ Thiện</t>
  </si>
  <si>
    <t>Huỳnh T Khánh Vân</t>
  </si>
  <si>
    <t>Nguyễn T Xuân Trang</t>
  </si>
  <si>
    <t>Phạm T Ngọc Thiết</t>
  </si>
  <si>
    <t>Nguyễn T Bích Hường</t>
  </si>
  <si>
    <t>Trương T Minh Hồng</t>
  </si>
  <si>
    <t>Ng. Kh Từ Huyền Trúc</t>
  </si>
  <si>
    <t>Nguyễn T Ngọc Quyên</t>
  </si>
  <si>
    <t>Lương T Thanh Hiền</t>
  </si>
  <si>
    <t>Nguyễn T Diệu Nguyện</t>
  </si>
  <si>
    <t>Nguyễn T Hồng Giang</t>
  </si>
  <si>
    <t>Nguyễn T Thanh Hương</t>
  </si>
  <si>
    <t>Nguyễn T Minh Thủy</t>
  </si>
  <si>
    <t>Hòang T Khánh Sơn</t>
  </si>
  <si>
    <t>Nguyễn T Ngọc Mai</t>
  </si>
  <si>
    <t>Dương T Hồng Hạnh</t>
  </si>
  <si>
    <t>Trần T Thanh Thúy</t>
  </si>
  <si>
    <t>Nguyễn T Minh Hiền</t>
  </si>
  <si>
    <t>Nguyễn T Ngọc Hiền</t>
  </si>
  <si>
    <t>Đặng T Hoàng Thương</t>
  </si>
  <si>
    <t>Huỳnh Thị Lệ Thi</t>
  </si>
  <si>
    <t>Phạm Thị Tịnh Giang</t>
  </si>
  <si>
    <t>Trần Lê Hải Hà</t>
  </si>
  <si>
    <t>Nguyễn Chí Trung</t>
  </si>
  <si>
    <t>Lê Văn Hòa</t>
  </si>
  <si>
    <t>Lương Nguyên Linh</t>
  </si>
  <si>
    <t>Lê Nguyễn Thùy Dung</t>
  </si>
  <si>
    <t>Huỳnh Hữu Tùng</t>
  </si>
  <si>
    <t>Nguyễn Duy Thuận</t>
  </si>
  <si>
    <t>Nguyễn Thị Phương Trâm</t>
  </si>
  <si>
    <t>Nguyễn Huệ</t>
  </si>
  <si>
    <t>Nguyễn Văn Năm</t>
  </si>
  <si>
    <t>Cộng biên chế</t>
  </si>
  <si>
    <t>cộng hợp đồng</t>
  </si>
  <si>
    <t>TỔNG CỘNG</t>
  </si>
  <si>
    <t>Nguyễn T Thanh Hiếu(A)</t>
  </si>
  <si>
    <t>Nguyễn T Thanh Hiếu(B)</t>
  </si>
  <si>
    <t>BT.ÑT</t>
  </si>
  <si>
    <t>Y TẾ</t>
  </si>
  <si>
    <t>TTGT</t>
  </si>
  <si>
    <t>GT</t>
  </si>
  <si>
    <t>TV</t>
  </si>
  <si>
    <t>GVU</t>
  </si>
  <si>
    <t>BV</t>
  </si>
  <si>
    <t>BS</t>
  </si>
  <si>
    <t>Ñi hoïc CH</t>
  </si>
  <si>
    <t>06031</t>
  </si>
  <si>
    <t>06035</t>
  </si>
  <si>
    <t>16119</t>
  </si>
  <si>
    <t>VK 15%</t>
  </si>
  <si>
    <t>VK 7%</t>
  </si>
  <si>
    <t>VK 11%</t>
  </si>
  <si>
    <t>VK 9%</t>
  </si>
  <si>
    <t>VK 17%</t>
  </si>
  <si>
    <t>Nghæ ko löông</t>
  </si>
  <si>
    <t>PBT</t>
  </si>
  <si>
    <t>Phan Thieát, ngaøy  02  thaùng  5  naêm 2012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</si>
  <si>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</si>
  <si>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</si>
  <si>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</si>
  <si>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</si>
  <si>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</si>
  <si>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</si>
  <si>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</si>
  <si>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</si>
  <si>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</si>
  <si>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BAÛNG THANH TOAÙN TIEÀN LÖÔNG THAÙNG  05  NAÊM 2012 ( CHUA CO  30% UU DAI )</t>
  </si>
  <si>
    <t>Bac löông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</si>
</sst>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#,##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#,##0\ &quot;DM&quot;;\-#,##0\ &quot;DM&quot;"/>
    <numFmt numFmtId="180" formatCode="00.000"/>
    <numFmt numFmtId="181" formatCode="&quot;￥&quot;#,##0;&quot;￥&quot;\-#,##0"/>
    <numFmt numFmtId="182" formatCode="0.0%"/>
    <numFmt numFmtId="183" formatCode="#,##0.000"/>
    <numFmt numFmtId="184" formatCode="#,##0.000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0%"/>
    <numFmt numFmtId="190" formatCode="0.0"/>
    <numFmt numFmtId="191" formatCode="0.000"/>
    <numFmt numFmtId="192" formatCode="0.0000"/>
    <numFmt numFmtId="193" formatCode="#,##0.0;[Red]#,##0.0"/>
    <numFmt numFmtId="194" formatCode="#,##0.00;[Red]#,##0.00"/>
    <numFmt numFmtId="195" formatCode="_(* #,##0.00000_);_(* \(#,##0.00000\);_(* &quot;-&quot;??_);_(@_)"/>
    <numFmt numFmtId="196" formatCode="#,##0.00000"/>
    <numFmt numFmtId="197" formatCode="0.00000"/>
    <numFmt numFmtId="198" formatCode="#,##0.000000"/>
    <numFmt numFmtId="199" formatCode="#,##0.0000000"/>
    <numFmt numFmtId="200" formatCode="#,##0.00000000"/>
  </numFmts>
  <fonts count="46">
    <font>
      <sz val="11"/>
      <name val="VNI-Times"/>
      <family val="0"/>
    </font>
    <font>
      <sz val="10"/>
      <name val="VNI-Helve-Condense"/>
      <family val="0"/>
    </font>
    <font>
      <sz val="9"/>
      <name val="VNI-Helve-Condense"/>
      <family val="0"/>
    </font>
    <font>
      <sz val="9"/>
      <name val="VNI-Times"/>
      <family val="0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8"/>
      <name val="VNI-Times"/>
      <family val="0"/>
    </font>
    <font>
      <b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VNI-Helve-Condense"/>
      <family val="0"/>
    </font>
    <font>
      <b/>
      <sz val="9"/>
      <name val="VNI-Times"/>
      <family val="0"/>
    </font>
    <font>
      <b/>
      <sz val="9"/>
      <name val="Times New Roman"/>
      <family val="1"/>
    </font>
    <font>
      <u val="single"/>
      <sz val="9"/>
      <name val="VNI-Helve-Condense"/>
      <family val="0"/>
    </font>
    <font>
      <b/>
      <u val="single"/>
      <sz val="9"/>
      <name val="VNI-Helve-Condense"/>
      <family val="0"/>
    </font>
    <font>
      <i/>
      <sz val="9"/>
      <name val="VNI-Times"/>
      <family val="0"/>
    </font>
    <font>
      <b/>
      <u val="single"/>
      <sz val="9"/>
      <name val="VNI-Times"/>
      <family val="0"/>
    </font>
    <font>
      <b/>
      <sz val="12"/>
      <name val="VNI-Times"/>
      <family val="0"/>
    </font>
    <font>
      <sz val="12"/>
      <name val="VNI-Helve-Condense"/>
      <family val="0"/>
    </font>
    <font>
      <sz val="12"/>
      <name val="VNI-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0" fillId="23" borderId="9" applyNumberFormat="0" applyFont="0" applyAlignment="0" applyProtection="0"/>
    <xf numFmtId="0" fontId="29" fillId="20" borderId="10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7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74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3" fillId="0" borderId="0" xfId="79">
      <alignment/>
      <protection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3" fillId="0" borderId="17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Continuous"/>
    </xf>
    <xf numFmtId="49" fontId="37" fillId="0" borderId="17" xfId="0" applyNumberFormat="1" applyFont="1" applyBorder="1" applyAlignment="1">
      <alignment horizontal="center"/>
    </xf>
    <xf numFmtId="0" fontId="37" fillId="0" borderId="0" xfId="0" applyFont="1" applyAlignment="1">
      <alignment/>
    </xf>
    <xf numFmtId="184" fontId="36" fillId="0" borderId="17" xfId="0" applyNumberFormat="1" applyFont="1" applyBorder="1" applyAlignment="1">
      <alignment horizontal="right"/>
    </xf>
    <xf numFmtId="3" fontId="36" fillId="0" borderId="17" xfId="0" applyNumberFormat="1" applyFont="1" applyBorder="1" applyAlignment="1">
      <alignment horizontal="right"/>
    </xf>
    <xf numFmtId="0" fontId="36" fillId="0" borderId="18" xfId="0" applyFont="1" applyBorder="1" applyAlignment="1">
      <alignment horizontal="centerContinuous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right"/>
    </xf>
    <xf numFmtId="0" fontId="36" fillId="0" borderId="19" xfId="0" applyFont="1" applyBorder="1" applyAlignment="1">
      <alignment horizontal="centerContinuous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92" fontId="35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92" fontId="35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84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9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/>
    </xf>
    <xf numFmtId="3" fontId="2" fillId="0" borderId="14" xfId="42" applyNumberFormat="1" applyFont="1" applyBorder="1" applyAlignment="1">
      <alignment horizontal="right"/>
    </xf>
    <xf numFmtId="2" fontId="2" fillId="0" borderId="14" xfId="42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8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183" fontId="36" fillId="0" borderId="17" xfId="0" applyNumberFormat="1" applyFont="1" applyBorder="1" applyAlignment="1">
      <alignment horizontal="center"/>
    </xf>
    <xf numFmtId="18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Continuous"/>
    </xf>
    <xf numFmtId="0" fontId="35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173" fontId="36" fillId="0" borderId="17" xfId="0" applyNumberFormat="1" applyFont="1" applyBorder="1" applyAlignment="1">
      <alignment horizontal="center"/>
    </xf>
    <xf numFmtId="192" fontId="36" fillId="0" borderId="17" xfId="0" applyNumberFormat="1" applyFont="1" applyBorder="1" applyAlignment="1">
      <alignment horizontal="center"/>
    </xf>
    <xf numFmtId="191" fontId="36" fillId="0" borderId="17" xfId="0" applyNumberFormat="1" applyFont="1" applyBorder="1" applyAlignment="1">
      <alignment horizontal="center"/>
    </xf>
    <xf numFmtId="190" fontId="36" fillId="0" borderId="17" xfId="0" applyNumberFormat="1" applyFont="1" applyBorder="1" applyAlignment="1">
      <alignment/>
    </xf>
    <xf numFmtId="192" fontId="36" fillId="0" borderId="17" xfId="0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49" fontId="37" fillId="0" borderId="0" xfId="0" applyNumberFormat="1" applyFont="1" applyBorder="1" applyAlignment="1">
      <alignment horizontal="center"/>
    </xf>
    <xf numFmtId="192" fontId="36" fillId="0" borderId="0" xfId="0" applyNumberFormat="1" applyFont="1" applyBorder="1" applyAlignment="1">
      <alignment horizontal="center"/>
    </xf>
    <xf numFmtId="191" fontId="36" fillId="0" borderId="0" xfId="0" applyNumberFormat="1" applyFont="1" applyBorder="1" applyAlignment="1">
      <alignment horizontal="center"/>
    </xf>
    <xf numFmtId="190" fontId="36" fillId="0" borderId="0" xfId="0" applyNumberFormat="1" applyFont="1" applyBorder="1" applyAlignment="1">
      <alignment/>
    </xf>
    <xf numFmtId="192" fontId="3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2" fontId="39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1" fillId="0" borderId="0" xfId="0" applyFon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3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3" fontId="3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42" fillId="0" borderId="0" xfId="0" applyNumberFormat="1" applyFont="1" applyAlignment="1">
      <alignment/>
    </xf>
    <xf numFmtId="49" fontId="37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91" fontId="3" fillId="0" borderId="0" xfId="0" applyNumberFormat="1" applyFont="1" applyAlignment="1">
      <alignment/>
    </xf>
    <xf numFmtId="191" fontId="2" fillId="0" borderId="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一般_Book1" xfId="71"/>
    <cellStyle name="千分位[0]_Book1" xfId="72"/>
    <cellStyle name="千分位_Book1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i%20Tot%20Nghiep\My%20Documents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i%20Tot%20Nghiep\My%20Documents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workbookViewId="0" topLeftCell="A1">
      <selection activeCell="H153" sqref="H153"/>
    </sheetView>
  </sheetViews>
  <sheetFormatPr defaultColWidth="8.796875" defaultRowHeight="14.25"/>
  <cols>
    <col min="1" max="1" width="5" style="4" customWidth="1"/>
    <col min="2" max="2" width="20.19921875" style="4" customWidth="1"/>
    <col min="3" max="3" width="7.5" style="4" customWidth="1"/>
    <col min="4" max="4" width="7.59765625" style="4" customWidth="1"/>
    <col min="5" max="5" width="9" style="4" customWidth="1"/>
    <col min="6" max="6" width="7.8984375" style="4" customWidth="1"/>
    <col min="7" max="7" width="8.19921875" style="4" customWidth="1"/>
    <col min="8" max="8" width="7.09765625" style="4" customWidth="1"/>
    <col min="9" max="9" width="5.69921875" style="4" customWidth="1"/>
    <col min="10" max="10" width="7.69921875" style="4" customWidth="1"/>
    <col min="11" max="11" width="9.8984375" style="4" customWidth="1"/>
    <col min="12" max="14" width="9" style="4" customWidth="1"/>
    <col min="15" max="15" width="10" style="4" customWidth="1"/>
    <col min="16" max="16384" width="9" style="4" customWidth="1"/>
  </cols>
  <sheetData>
    <row r="1" spans="1:10" ht="13.5">
      <c r="A1" s="123" t="s">
        <v>8</v>
      </c>
      <c r="B1" s="123"/>
      <c r="C1" s="123"/>
      <c r="D1" s="123"/>
      <c r="E1" s="123"/>
      <c r="F1" s="123"/>
      <c r="G1" s="6"/>
      <c r="J1" s="6"/>
    </row>
    <row r="2" spans="1:10" ht="13.5">
      <c r="A2" s="123" t="s">
        <v>29</v>
      </c>
      <c r="B2" s="123"/>
      <c r="C2" s="123"/>
      <c r="D2" s="123"/>
      <c r="E2" s="123"/>
      <c r="F2" s="123"/>
      <c r="G2" s="6"/>
      <c r="J2" s="6"/>
    </row>
    <row r="3" spans="1:16" ht="28.5" customHeight="1">
      <c r="A3" s="124" t="s">
        <v>205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24" customHeight="1">
      <c r="A4" s="30" t="s">
        <v>0</v>
      </c>
      <c r="B4" s="31"/>
      <c r="C4" s="117" t="s">
        <v>15</v>
      </c>
      <c r="D4" s="117" t="s">
        <v>14</v>
      </c>
      <c r="E4" s="127" t="s">
        <v>22</v>
      </c>
      <c r="F4" s="128"/>
      <c r="G4" s="128"/>
      <c r="H4" s="128"/>
      <c r="I4" s="128"/>
      <c r="J4" s="129"/>
      <c r="K4" s="117" t="s">
        <v>23</v>
      </c>
      <c r="L4" s="130" t="s">
        <v>24</v>
      </c>
      <c r="M4" s="117" t="s">
        <v>25</v>
      </c>
      <c r="N4" s="117" t="s">
        <v>130</v>
      </c>
      <c r="O4" s="117" t="s">
        <v>28</v>
      </c>
      <c r="P4" s="117" t="s">
        <v>27</v>
      </c>
    </row>
    <row r="5" spans="1:16" ht="24" customHeight="1">
      <c r="A5" s="32" t="s">
        <v>13</v>
      </c>
      <c r="B5" s="33" t="s">
        <v>12</v>
      </c>
      <c r="C5" s="125"/>
      <c r="D5" s="125"/>
      <c r="E5" s="117" t="s">
        <v>16</v>
      </c>
      <c r="F5" s="117" t="s">
        <v>17</v>
      </c>
      <c r="G5" s="121" t="s">
        <v>18</v>
      </c>
      <c r="H5" s="117" t="s">
        <v>19</v>
      </c>
      <c r="I5" s="117" t="s">
        <v>20</v>
      </c>
      <c r="J5" s="121" t="s">
        <v>21</v>
      </c>
      <c r="K5" s="118"/>
      <c r="L5" s="131"/>
      <c r="M5" s="118"/>
      <c r="N5" s="118"/>
      <c r="O5" s="118" t="s">
        <v>1</v>
      </c>
      <c r="P5" s="118" t="s">
        <v>1</v>
      </c>
    </row>
    <row r="6" spans="1:16" ht="24" customHeight="1">
      <c r="A6" s="27"/>
      <c r="B6" s="34"/>
      <c r="C6" s="126"/>
      <c r="D6" s="126"/>
      <c r="E6" s="120"/>
      <c r="F6" s="120" t="s">
        <v>2</v>
      </c>
      <c r="G6" s="122"/>
      <c r="H6" s="120"/>
      <c r="I6" s="120"/>
      <c r="J6" s="122"/>
      <c r="K6" s="119"/>
      <c r="L6" s="132"/>
      <c r="M6" s="119"/>
      <c r="N6" s="119"/>
      <c r="O6" s="119" t="s">
        <v>3</v>
      </c>
      <c r="P6" s="119" t="s">
        <v>3</v>
      </c>
    </row>
    <row r="7" spans="1:16" ht="13.5">
      <c r="A7" s="35">
        <v>1</v>
      </c>
      <c r="B7" s="13" t="s">
        <v>34</v>
      </c>
      <c r="C7" s="36" t="s">
        <v>4</v>
      </c>
      <c r="D7" s="37">
        <v>15.113</v>
      </c>
      <c r="E7" s="38">
        <v>4.98</v>
      </c>
      <c r="F7" s="38">
        <v>0.7</v>
      </c>
      <c r="G7" s="39">
        <f>E7*0.15</f>
        <v>0.747</v>
      </c>
      <c r="H7" s="38"/>
      <c r="I7" s="40"/>
      <c r="J7" s="41">
        <f>E7+F7+G7+H7+I7</f>
        <v>6.4270000000000005</v>
      </c>
      <c r="K7" s="42">
        <f>J7*1050000</f>
        <v>6748350.000000001</v>
      </c>
      <c r="L7" s="42"/>
      <c r="M7" s="42"/>
      <c r="N7" s="42">
        <f>(E7+F7+G7)*1050000*8.5%</f>
        <v>573609.7500000001</v>
      </c>
      <c r="O7" s="43">
        <f>K7-L7-M7-N7</f>
        <v>6174740.250000001</v>
      </c>
      <c r="P7" s="44" t="s">
        <v>188</v>
      </c>
    </row>
    <row r="8" spans="1:16" ht="13.5">
      <c r="A8" s="45">
        <v>2</v>
      </c>
      <c r="B8" s="14" t="s">
        <v>35</v>
      </c>
      <c r="C8" s="46" t="s">
        <v>5</v>
      </c>
      <c r="D8" s="47">
        <v>15.113</v>
      </c>
      <c r="E8" s="48">
        <v>4.98</v>
      </c>
      <c r="F8" s="48">
        <v>0.55</v>
      </c>
      <c r="G8" s="49">
        <f>E8*0.06</f>
        <v>0.2988</v>
      </c>
      <c r="H8" s="48"/>
      <c r="I8" s="50"/>
      <c r="J8" s="51">
        <f aca="true" t="shared" si="0" ref="J8:J71">E8+F8+G8+H8+I8</f>
        <v>5.8288</v>
      </c>
      <c r="K8" s="52">
        <f aca="true" t="shared" si="1" ref="K8:K71">J8*1050000</f>
        <v>6120240</v>
      </c>
      <c r="L8" s="52"/>
      <c r="M8" s="52"/>
      <c r="N8" s="52">
        <f>(E8+F8+G8)*1050000*9.5%</f>
        <v>581422.8</v>
      </c>
      <c r="O8" s="53">
        <f aca="true" t="shared" si="2" ref="O8:O71">K8-L8-M8-N8</f>
        <v>5538817.2</v>
      </c>
      <c r="P8" s="54" t="s">
        <v>33</v>
      </c>
    </row>
    <row r="9" spans="1:16" ht="13.5">
      <c r="A9" s="45">
        <v>3</v>
      </c>
      <c r="B9" s="14" t="s">
        <v>131</v>
      </c>
      <c r="C9" s="46" t="s">
        <v>5</v>
      </c>
      <c r="D9" s="47">
        <v>15.113</v>
      </c>
      <c r="E9" s="48">
        <v>4.32</v>
      </c>
      <c r="F9" s="48">
        <v>0.55</v>
      </c>
      <c r="G9" s="48"/>
      <c r="H9" s="48"/>
      <c r="I9" s="50"/>
      <c r="J9" s="51">
        <f t="shared" si="0"/>
        <v>4.87</v>
      </c>
      <c r="K9" s="52">
        <f t="shared" si="1"/>
        <v>5113500</v>
      </c>
      <c r="L9" s="52"/>
      <c r="M9" s="52"/>
      <c r="N9" s="52">
        <f aca="true" t="shared" si="3" ref="N9:N72">(E9+F9+G9)*1050000*9.5%</f>
        <v>485782.5</v>
      </c>
      <c r="O9" s="53">
        <f t="shared" si="2"/>
        <v>4627717.5</v>
      </c>
      <c r="P9" s="55"/>
    </row>
    <row r="10" spans="1:16" ht="13.5">
      <c r="A10" s="45">
        <v>4</v>
      </c>
      <c r="B10" s="14" t="s">
        <v>132</v>
      </c>
      <c r="C10" s="46" t="s">
        <v>5</v>
      </c>
      <c r="D10" s="47">
        <v>15.113</v>
      </c>
      <c r="E10" s="48">
        <v>3.99</v>
      </c>
      <c r="F10" s="48">
        <v>0.55</v>
      </c>
      <c r="G10" s="48"/>
      <c r="H10" s="48"/>
      <c r="I10" s="56"/>
      <c r="J10" s="51">
        <f t="shared" si="0"/>
        <v>4.54</v>
      </c>
      <c r="K10" s="52">
        <f t="shared" si="1"/>
        <v>4767000</v>
      </c>
      <c r="L10" s="52"/>
      <c r="M10" s="52"/>
      <c r="N10" s="52">
        <f t="shared" si="3"/>
        <v>452865</v>
      </c>
      <c r="O10" s="53">
        <f t="shared" si="2"/>
        <v>4314135</v>
      </c>
      <c r="P10" s="54"/>
    </row>
    <row r="11" spans="1:16" ht="13.5">
      <c r="A11" s="45">
        <v>5</v>
      </c>
      <c r="B11" s="14" t="s">
        <v>133</v>
      </c>
      <c r="C11" s="46" t="s">
        <v>6</v>
      </c>
      <c r="D11" s="47">
        <v>15.113</v>
      </c>
      <c r="E11" s="48">
        <v>4.98</v>
      </c>
      <c r="F11" s="48">
        <v>0.25</v>
      </c>
      <c r="G11" s="49">
        <f>E11*0.05</f>
        <v>0.24900000000000003</v>
      </c>
      <c r="H11" s="48"/>
      <c r="I11" s="50"/>
      <c r="J11" s="51">
        <f t="shared" si="0"/>
        <v>5.479</v>
      </c>
      <c r="K11" s="52">
        <f t="shared" si="1"/>
        <v>5752950</v>
      </c>
      <c r="L11" s="52"/>
      <c r="M11" s="52"/>
      <c r="N11" s="52">
        <f t="shared" si="3"/>
        <v>546530.25</v>
      </c>
      <c r="O11" s="53">
        <f t="shared" si="2"/>
        <v>5206419.75</v>
      </c>
      <c r="P11" s="54" t="s">
        <v>32</v>
      </c>
    </row>
    <row r="12" spans="1:16" ht="13.5">
      <c r="A12" s="45">
        <v>6</v>
      </c>
      <c r="B12" s="14" t="s">
        <v>36</v>
      </c>
      <c r="C12" s="46" t="s">
        <v>26</v>
      </c>
      <c r="D12" s="47">
        <v>15.113</v>
      </c>
      <c r="E12" s="48">
        <v>4.98</v>
      </c>
      <c r="F12" s="48">
        <v>0.15</v>
      </c>
      <c r="G12" s="48"/>
      <c r="H12" s="48"/>
      <c r="I12" s="50"/>
      <c r="J12" s="51">
        <f t="shared" si="0"/>
        <v>5.130000000000001</v>
      </c>
      <c r="K12" s="52">
        <f t="shared" si="1"/>
        <v>5386500.000000001</v>
      </c>
      <c r="L12" s="52"/>
      <c r="M12" s="52"/>
      <c r="N12" s="52">
        <f t="shared" si="3"/>
        <v>511717.5000000001</v>
      </c>
      <c r="O12" s="53">
        <f t="shared" si="2"/>
        <v>4874782.500000001</v>
      </c>
      <c r="P12" s="54"/>
    </row>
    <row r="13" spans="1:16" ht="13.5">
      <c r="A13" s="45">
        <v>7</v>
      </c>
      <c r="B13" s="14" t="s">
        <v>37</v>
      </c>
      <c r="C13" s="46" t="s">
        <v>7</v>
      </c>
      <c r="D13" s="47">
        <v>15.113</v>
      </c>
      <c r="E13" s="48">
        <v>4.98</v>
      </c>
      <c r="F13" s="48"/>
      <c r="G13" s="48"/>
      <c r="H13" s="48"/>
      <c r="I13" s="50"/>
      <c r="J13" s="51">
        <f t="shared" si="0"/>
        <v>4.98</v>
      </c>
      <c r="K13" s="52">
        <f t="shared" si="1"/>
        <v>5229000</v>
      </c>
      <c r="L13" s="52"/>
      <c r="M13" s="52"/>
      <c r="N13" s="52">
        <f t="shared" si="3"/>
        <v>496755</v>
      </c>
      <c r="O13" s="53">
        <f t="shared" si="2"/>
        <v>4732245</v>
      </c>
      <c r="P13" s="54"/>
    </row>
    <row r="14" spans="1:16" ht="13.5">
      <c r="A14" s="45">
        <v>8</v>
      </c>
      <c r="B14" s="14" t="s">
        <v>38</v>
      </c>
      <c r="C14" s="46" t="s">
        <v>7</v>
      </c>
      <c r="D14" s="47">
        <v>15.113</v>
      </c>
      <c r="E14" s="48">
        <v>4.98</v>
      </c>
      <c r="F14" s="48"/>
      <c r="G14" s="48"/>
      <c r="H14" s="48"/>
      <c r="I14" s="50"/>
      <c r="J14" s="51">
        <f t="shared" si="0"/>
        <v>4.98</v>
      </c>
      <c r="K14" s="52">
        <f t="shared" si="1"/>
        <v>5229000</v>
      </c>
      <c r="L14" s="52"/>
      <c r="M14" s="52"/>
      <c r="N14" s="52">
        <f t="shared" si="3"/>
        <v>496755</v>
      </c>
      <c r="O14" s="53">
        <f t="shared" si="2"/>
        <v>4732245</v>
      </c>
      <c r="P14" s="54"/>
    </row>
    <row r="15" spans="1:16" ht="13.5">
      <c r="A15" s="45">
        <v>9</v>
      </c>
      <c r="B15" s="14" t="s">
        <v>134</v>
      </c>
      <c r="C15" s="57" t="s">
        <v>7</v>
      </c>
      <c r="D15" s="47">
        <v>15.113</v>
      </c>
      <c r="E15" s="48">
        <v>4.32</v>
      </c>
      <c r="F15" s="48"/>
      <c r="G15" s="48"/>
      <c r="H15" s="48"/>
      <c r="I15" s="50"/>
      <c r="J15" s="51">
        <f t="shared" si="0"/>
        <v>4.32</v>
      </c>
      <c r="K15" s="52">
        <f t="shared" si="1"/>
        <v>4536000</v>
      </c>
      <c r="L15" s="52"/>
      <c r="M15" s="52"/>
      <c r="N15" s="52">
        <f t="shared" si="3"/>
        <v>430920</v>
      </c>
      <c r="O15" s="53">
        <f t="shared" si="2"/>
        <v>4105080</v>
      </c>
      <c r="P15" s="54"/>
    </row>
    <row r="16" spans="1:16" ht="13.5">
      <c r="A16" s="45">
        <v>10</v>
      </c>
      <c r="B16" s="14" t="s">
        <v>39</v>
      </c>
      <c r="C16" s="46" t="s">
        <v>7</v>
      </c>
      <c r="D16" s="47">
        <v>15.113</v>
      </c>
      <c r="E16" s="48">
        <v>4.32</v>
      </c>
      <c r="F16" s="48"/>
      <c r="G16" s="48"/>
      <c r="H16" s="48"/>
      <c r="I16" s="50"/>
      <c r="J16" s="51">
        <f t="shared" si="0"/>
        <v>4.32</v>
      </c>
      <c r="K16" s="52">
        <v>0</v>
      </c>
      <c r="L16" s="52"/>
      <c r="M16" s="52">
        <v>4536000</v>
      </c>
      <c r="N16" s="52"/>
      <c r="O16" s="53"/>
      <c r="P16" s="54" t="s">
        <v>183</v>
      </c>
    </row>
    <row r="17" spans="1:16" ht="13.5">
      <c r="A17" s="45">
        <v>11</v>
      </c>
      <c r="B17" s="14" t="s">
        <v>40</v>
      </c>
      <c r="C17" s="46" t="s">
        <v>7</v>
      </c>
      <c r="D17" s="47">
        <v>15.113</v>
      </c>
      <c r="E17" s="48">
        <v>3.99</v>
      </c>
      <c r="F17" s="48"/>
      <c r="G17" s="48"/>
      <c r="H17" s="48"/>
      <c r="I17" s="50"/>
      <c r="J17" s="51">
        <f t="shared" si="0"/>
        <v>3.99</v>
      </c>
      <c r="K17" s="52">
        <f t="shared" si="1"/>
        <v>4189500</v>
      </c>
      <c r="L17" s="52"/>
      <c r="M17" s="52"/>
      <c r="N17" s="52">
        <f t="shared" si="3"/>
        <v>398002.5</v>
      </c>
      <c r="O17" s="53">
        <f t="shared" si="2"/>
        <v>3791497.5</v>
      </c>
      <c r="P17" s="54"/>
    </row>
    <row r="18" spans="1:16" ht="13.5">
      <c r="A18" s="45">
        <v>12</v>
      </c>
      <c r="B18" s="14" t="s">
        <v>41</v>
      </c>
      <c r="C18" s="57" t="s">
        <v>7</v>
      </c>
      <c r="D18" s="47">
        <v>15.113</v>
      </c>
      <c r="E18" s="48">
        <v>3.99</v>
      </c>
      <c r="F18" s="48"/>
      <c r="G18" s="48"/>
      <c r="H18" s="48"/>
      <c r="I18" s="50"/>
      <c r="J18" s="51">
        <f t="shared" si="0"/>
        <v>3.99</v>
      </c>
      <c r="K18" s="52">
        <f t="shared" si="1"/>
        <v>4189500</v>
      </c>
      <c r="L18" s="52"/>
      <c r="M18" s="52"/>
      <c r="N18" s="52">
        <f t="shared" si="3"/>
        <v>398002.5</v>
      </c>
      <c r="O18" s="53">
        <f t="shared" si="2"/>
        <v>3791497.5</v>
      </c>
      <c r="P18" s="52"/>
    </row>
    <row r="19" spans="1:16" ht="13.5">
      <c r="A19" s="45">
        <v>13</v>
      </c>
      <c r="B19" s="14" t="s">
        <v>135</v>
      </c>
      <c r="C19" s="46" t="s">
        <v>7</v>
      </c>
      <c r="D19" s="47">
        <v>15.113</v>
      </c>
      <c r="E19" s="48">
        <v>3.66</v>
      </c>
      <c r="F19" s="48"/>
      <c r="G19" s="48"/>
      <c r="H19" s="48"/>
      <c r="I19" s="50"/>
      <c r="J19" s="51">
        <f t="shared" si="0"/>
        <v>3.66</v>
      </c>
      <c r="K19" s="52">
        <f t="shared" si="1"/>
        <v>3843000</v>
      </c>
      <c r="L19" s="52"/>
      <c r="M19" s="52"/>
      <c r="N19" s="52">
        <f t="shared" si="3"/>
        <v>365085</v>
      </c>
      <c r="O19" s="53">
        <f t="shared" si="2"/>
        <v>3477915</v>
      </c>
      <c r="P19" s="52"/>
    </row>
    <row r="20" spans="1:16" ht="13.5">
      <c r="A20" s="45">
        <v>14</v>
      </c>
      <c r="B20" s="14" t="s">
        <v>42</v>
      </c>
      <c r="C20" s="46" t="s">
        <v>7</v>
      </c>
      <c r="D20" s="47">
        <v>15.113</v>
      </c>
      <c r="E20" s="48">
        <v>3.33</v>
      </c>
      <c r="F20" s="48"/>
      <c r="G20" s="48"/>
      <c r="H20" s="48"/>
      <c r="I20" s="50"/>
      <c r="J20" s="51">
        <f t="shared" si="0"/>
        <v>3.33</v>
      </c>
      <c r="K20" s="52">
        <f t="shared" si="1"/>
        <v>3496500</v>
      </c>
      <c r="L20" s="52"/>
      <c r="M20" s="52"/>
      <c r="N20" s="52">
        <f t="shared" si="3"/>
        <v>332167.5</v>
      </c>
      <c r="O20" s="53">
        <f t="shared" si="2"/>
        <v>3164332.5</v>
      </c>
      <c r="P20" s="52"/>
    </row>
    <row r="21" spans="1:16" ht="13.5">
      <c r="A21" s="45">
        <v>15</v>
      </c>
      <c r="B21" s="14" t="s">
        <v>43</v>
      </c>
      <c r="C21" s="57" t="s">
        <v>7</v>
      </c>
      <c r="D21" s="47">
        <v>15.113</v>
      </c>
      <c r="E21" s="48">
        <v>3.33</v>
      </c>
      <c r="F21" s="48"/>
      <c r="G21" s="48"/>
      <c r="H21" s="48"/>
      <c r="I21" s="50"/>
      <c r="J21" s="51">
        <f t="shared" si="0"/>
        <v>3.33</v>
      </c>
      <c r="K21" s="52">
        <f t="shared" si="1"/>
        <v>3496500</v>
      </c>
      <c r="L21" s="52"/>
      <c r="M21" s="52"/>
      <c r="N21" s="52">
        <f t="shared" si="3"/>
        <v>332167.5</v>
      </c>
      <c r="O21" s="53">
        <f t="shared" si="2"/>
        <v>3164332.5</v>
      </c>
      <c r="P21" s="52"/>
    </row>
    <row r="22" spans="1:16" ht="13.5">
      <c r="A22" s="45">
        <v>16</v>
      </c>
      <c r="B22" s="15" t="s">
        <v>44</v>
      </c>
      <c r="C22" s="46" t="s">
        <v>7</v>
      </c>
      <c r="D22" s="47">
        <v>15.113</v>
      </c>
      <c r="E22" s="48">
        <v>3.66</v>
      </c>
      <c r="F22" s="48"/>
      <c r="G22" s="48"/>
      <c r="H22" s="48"/>
      <c r="I22" s="50"/>
      <c r="J22" s="51">
        <f t="shared" si="0"/>
        <v>3.66</v>
      </c>
      <c r="K22" s="52">
        <v>0</v>
      </c>
      <c r="L22" s="52">
        <v>3843000</v>
      </c>
      <c r="M22" s="52"/>
      <c r="N22" s="52"/>
      <c r="O22" s="53"/>
      <c r="P22" s="52" t="s">
        <v>193</v>
      </c>
    </row>
    <row r="23" spans="1:16" ht="13.5">
      <c r="A23" s="45">
        <v>17</v>
      </c>
      <c r="B23" s="15" t="s">
        <v>136</v>
      </c>
      <c r="C23" s="46" t="s">
        <v>7</v>
      </c>
      <c r="D23" s="47">
        <v>15.113</v>
      </c>
      <c r="E23" s="48">
        <v>3.66</v>
      </c>
      <c r="F23" s="48"/>
      <c r="G23" s="48"/>
      <c r="H23" s="48"/>
      <c r="I23" s="50"/>
      <c r="J23" s="51">
        <f t="shared" si="0"/>
        <v>3.66</v>
      </c>
      <c r="K23" s="52">
        <f t="shared" si="1"/>
        <v>3843000</v>
      </c>
      <c r="L23" s="52"/>
      <c r="M23" s="52"/>
      <c r="N23" s="52">
        <f t="shared" si="3"/>
        <v>365085</v>
      </c>
      <c r="O23" s="53">
        <f t="shared" si="2"/>
        <v>3477915</v>
      </c>
      <c r="P23" s="52"/>
    </row>
    <row r="24" spans="1:16" ht="13.5">
      <c r="A24" s="45">
        <v>18</v>
      </c>
      <c r="B24" s="15" t="s">
        <v>45</v>
      </c>
      <c r="C24" s="57" t="s">
        <v>7</v>
      </c>
      <c r="D24" s="47">
        <v>15.113</v>
      </c>
      <c r="E24" s="48">
        <v>3.66</v>
      </c>
      <c r="F24" s="48"/>
      <c r="G24" s="48"/>
      <c r="H24" s="48"/>
      <c r="I24" s="50"/>
      <c r="J24" s="51">
        <f t="shared" si="0"/>
        <v>3.66</v>
      </c>
      <c r="K24" s="52">
        <f t="shared" si="1"/>
        <v>3843000</v>
      </c>
      <c r="L24" s="52"/>
      <c r="M24" s="52"/>
      <c r="N24" s="52">
        <f t="shared" si="3"/>
        <v>365085</v>
      </c>
      <c r="O24" s="53">
        <f t="shared" si="2"/>
        <v>3477915</v>
      </c>
      <c r="P24" s="52"/>
    </row>
    <row r="25" spans="1:16" ht="13.5">
      <c r="A25" s="45">
        <v>19</v>
      </c>
      <c r="B25" s="15" t="s">
        <v>46</v>
      </c>
      <c r="C25" s="46" t="s">
        <v>7</v>
      </c>
      <c r="D25" s="47">
        <v>15.113</v>
      </c>
      <c r="E25" s="48">
        <v>3.33</v>
      </c>
      <c r="F25" s="48"/>
      <c r="G25" s="48"/>
      <c r="H25" s="48"/>
      <c r="I25" s="50"/>
      <c r="J25" s="51">
        <f t="shared" si="0"/>
        <v>3.33</v>
      </c>
      <c r="K25" s="52">
        <f t="shared" si="1"/>
        <v>3496500</v>
      </c>
      <c r="L25" s="52"/>
      <c r="M25" s="52"/>
      <c r="N25" s="52">
        <f t="shared" si="3"/>
        <v>332167.5</v>
      </c>
      <c r="O25" s="53">
        <f t="shared" si="2"/>
        <v>3164332.5</v>
      </c>
      <c r="P25" s="52"/>
    </row>
    <row r="26" spans="1:16" ht="13.5">
      <c r="A26" s="45">
        <v>20</v>
      </c>
      <c r="B26" s="15" t="s">
        <v>47</v>
      </c>
      <c r="C26" s="46" t="s">
        <v>194</v>
      </c>
      <c r="D26" s="47">
        <v>15.113</v>
      </c>
      <c r="E26" s="48">
        <v>3.33</v>
      </c>
      <c r="F26" s="48"/>
      <c r="G26" s="48"/>
      <c r="H26" s="48">
        <v>0.25</v>
      </c>
      <c r="I26" s="50"/>
      <c r="J26" s="51">
        <f t="shared" si="0"/>
        <v>3.58</v>
      </c>
      <c r="K26" s="52">
        <f t="shared" si="1"/>
        <v>3759000</v>
      </c>
      <c r="L26" s="52"/>
      <c r="M26" s="52"/>
      <c r="N26" s="52">
        <f t="shared" si="3"/>
        <v>332167.5</v>
      </c>
      <c r="O26" s="53">
        <f t="shared" si="2"/>
        <v>3426832.5</v>
      </c>
      <c r="P26" s="52"/>
    </row>
    <row r="27" spans="1:16" ht="13.5">
      <c r="A27" s="45">
        <v>21</v>
      </c>
      <c r="B27" s="15" t="s">
        <v>48</v>
      </c>
      <c r="C27" s="57" t="s">
        <v>7</v>
      </c>
      <c r="D27" s="47">
        <v>15.113</v>
      </c>
      <c r="E27" s="48">
        <v>2.34</v>
      </c>
      <c r="F27" s="48"/>
      <c r="G27" s="48"/>
      <c r="H27" s="48"/>
      <c r="I27" s="50"/>
      <c r="J27" s="51">
        <f t="shared" si="0"/>
        <v>2.34</v>
      </c>
      <c r="K27" s="52">
        <f t="shared" si="1"/>
        <v>2457000</v>
      </c>
      <c r="L27" s="52"/>
      <c r="M27" s="52"/>
      <c r="N27" s="52">
        <f t="shared" si="3"/>
        <v>233415</v>
      </c>
      <c r="O27" s="53">
        <f t="shared" si="2"/>
        <v>2223585</v>
      </c>
      <c r="P27" s="52"/>
    </row>
    <row r="28" spans="1:16" ht="13.5">
      <c r="A28" s="45">
        <v>22</v>
      </c>
      <c r="B28" s="14" t="s">
        <v>49</v>
      </c>
      <c r="C28" s="46" t="s">
        <v>6</v>
      </c>
      <c r="D28" s="47">
        <v>15.113</v>
      </c>
      <c r="E28" s="48">
        <v>4.32</v>
      </c>
      <c r="F28" s="48">
        <v>0.25</v>
      </c>
      <c r="G28" s="48"/>
      <c r="H28" s="48"/>
      <c r="I28" s="50"/>
      <c r="J28" s="51">
        <f t="shared" si="0"/>
        <v>4.57</v>
      </c>
      <c r="K28" s="52">
        <f t="shared" si="1"/>
        <v>4798500</v>
      </c>
      <c r="L28" s="52"/>
      <c r="M28" s="52"/>
      <c r="N28" s="52">
        <f t="shared" si="3"/>
        <v>455857.5</v>
      </c>
      <c r="O28" s="53">
        <f t="shared" si="2"/>
        <v>4342642.5</v>
      </c>
      <c r="P28" s="52"/>
    </row>
    <row r="29" spans="1:16" ht="13.5">
      <c r="A29" s="45">
        <v>23</v>
      </c>
      <c r="B29" s="14" t="s">
        <v>50</v>
      </c>
      <c r="C29" s="46" t="s">
        <v>26</v>
      </c>
      <c r="D29" s="47">
        <v>15.113</v>
      </c>
      <c r="E29" s="48">
        <v>3.99</v>
      </c>
      <c r="F29" s="48">
        <v>0.15</v>
      </c>
      <c r="G29" s="48"/>
      <c r="H29" s="48"/>
      <c r="I29" s="50"/>
      <c r="J29" s="51">
        <f t="shared" si="0"/>
        <v>4.140000000000001</v>
      </c>
      <c r="K29" s="52">
        <f t="shared" si="1"/>
        <v>4347000.000000001</v>
      </c>
      <c r="L29" s="52"/>
      <c r="M29" s="52"/>
      <c r="N29" s="52">
        <f t="shared" si="3"/>
        <v>412965.0000000001</v>
      </c>
      <c r="O29" s="53">
        <f t="shared" si="2"/>
        <v>3934035.000000001</v>
      </c>
      <c r="P29" s="52"/>
    </row>
    <row r="30" spans="1:16" ht="13.5">
      <c r="A30" s="45">
        <v>24</v>
      </c>
      <c r="B30" s="14" t="s">
        <v>137</v>
      </c>
      <c r="C30" s="46" t="s">
        <v>7</v>
      </c>
      <c r="D30" s="47">
        <v>15.113</v>
      </c>
      <c r="E30" s="48">
        <v>3.99</v>
      </c>
      <c r="F30" s="48"/>
      <c r="G30" s="48"/>
      <c r="H30" s="48"/>
      <c r="I30" s="50"/>
      <c r="J30" s="51">
        <f t="shared" si="0"/>
        <v>3.99</v>
      </c>
      <c r="K30" s="52">
        <f t="shared" si="1"/>
        <v>4189500</v>
      </c>
      <c r="L30" s="52"/>
      <c r="M30" s="52"/>
      <c r="N30" s="52">
        <f t="shared" si="3"/>
        <v>398002.5</v>
      </c>
      <c r="O30" s="53">
        <f t="shared" si="2"/>
        <v>3791497.5</v>
      </c>
      <c r="P30" s="52"/>
    </row>
    <row r="31" spans="1:16" ht="13.5">
      <c r="A31" s="45">
        <v>25</v>
      </c>
      <c r="B31" s="14" t="s">
        <v>51</v>
      </c>
      <c r="C31" s="46" t="s">
        <v>7</v>
      </c>
      <c r="D31" s="47">
        <v>15.113</v>
      </c>
      <c r="E31" s="48">
        <v>3.99</v>
      </c>
      <c r="F31" s="48"/>
      <c r="G31" s="48"/>
      <c r="H31" s="48"/>
      <c r="I31" s="50"/>
      <c r="J31" s="51">
        <f t="shared" si="0"/>
        <v>3.99</v>
      </c>
      <c r="K31" s="52">
        <f t="shared" si="1"/>
        <v>4189500</v>
      </c>
      <c r="L31" s="52"/>
      <c r="M31" s="52"/>
      <c r="N31" s="52">
        <f t="shared" si="3"/>
        <v>398002.5</v>
      </c>
      <c r="O31" s="53">
        <f t="shared" si="2"/>
        <v>3791497.5</v>
      </c>
      <c r="P31" s="58"/>
    </row>
    <row r="32" spans="1:16" ht="13.5">
      <c r="A32" s="45">
        <v>26</v>
      </c>
      <c r="B32" s="14" t="s">
        <v>52</v>
      </c>
      <c r="C32" s="46" t="s">
        <v>7</v>
      </c>
      <c r="D32" s="47">
        <v>15.113</v>
      </c>
      <c r="E32" s="48">
        <v>3.99</v>
      </c>
      <c r="F32" s="48"/>
      <c r="G32" s="48"/>
      <c r="H32" s="48"/>
      <c r="I32" s="50"/>
      <c r="J32" s="51">
        <f t="shared" si="0"/>
        <v>3.99</v>
      </c>
      <c r="K32" s="52">
        <f t="shared" si="1"/>
        <v>4189500</v>
      </c>
      <c r="L32" s="52"/>
      <c r="M32" s="52"/>
      <c r="N32" s="52">
        <f t="shared" si="3"/>
        <v>398002.5</v>
      </c>
      <c r="O32" s="53">
        <f t="shared" si="2"/>
        <v>3791497.5</v>
      </c>
      <c r="P32" s="52"/>
    </row>
    <row r="33" spans="1:16" ht="13.5">
      <c r="A33" s="45">
        <v>27</v>
      </c>
      <c r="B33" s="14" t="s">
        <v>53</v>
      </c>
      <c r="C33" s="46" t="s">
        <v>7</v>
      </c>
      <c r="D33" s="47">
        <v>15.113</v>
      </c>
      <c r="E33" s="48">
        <v>3.66</v>
      </c>
      <c r="F33" s="48"/>
      <c r="G33" s="48"/>
      <c r="H33" s="48"/>
      <c r="I33" s="50"/>
      <c r="J33" s="51">
        <f t="shared" si="0"/>
        <v>3.66</v>
      </c>
      <c r="K33" s="52">
        <f t="shared" si="1"/>
        <v>3843000</v>
      </c>
      <c r="L33" s="52"/>
      <c r="M33" s="52"/>
      <c r="N33" s="52">
        <f t="shared" si="3"/>
        <v>365085</v>
      </c>
      <c r="O33" s="53">
        <f t="shared" si="2"/>
        <v>3477915</v>
      </c>
      <c r="P33" s="52"/>
    </row>
    <row r="34" spans="1:16" ht="13.5">
      <c r="A34" s="45">
        <v>28</v>
      </c>
      <c r="B34" s="14" t="s">
        <v>138</v>
      </c>
      <c r="C34" s="46" t="s">
        <v>7</v>
      </c>
      <c r="D34" s="47">
        <v>15.113</v>
      </c>
      <c r="E34" s="48">
        <v>3.99</v>
      </c>
      <c r="F34" s="48"/>
      <c r="G34" s="48"/>
      <c r="H34" s="48"/>
      <c r="I34" s="50"/>
      <c r="J34" s="51">
        <f t="shared" si="0"/>
        <v>3.99</v>
      </c>
      <c r="K34" s="52">
        <f t="shared" si="1"/>
        <v>4189500</v>
      </c>
      <c r="L34" s="52"/>
      <c r="M34" s="52"/>
      <c r="N34" s="52">
        <f t="shared" si="3"/>
        <v>398002.5</v>
      </c>
      <c r="O34" s="53">
        <f t="shared" si="2"/>
        <v>3791497.5</v>
      </c>
      <c r="P34" s="52"/>
    </row>
    <row r="35" spans="1:16" ht="13.5">
      <c r="A35" s="45">
        <v>29</v>
      </c>
      <c r="B35" s="14" t="s">
        <v>54</v>
      </c>
      <c r="C35" s="46" t="s">
        <v>7</v>
      </c>
      <c r="D35" s="47">
        <v>15.113</v>
      </c>
      <c r="E35" s="48">
        <v>2.67</v>
      </c>
      <c r="F35" s="48"/>
      <c r="G35" s="48"/>
      <c r="H35" s="48"/>
      <c r="I35" s="50"/>
      <c r="J35" s="51">
        <f t="shared" si="0"/>
        <v>2.67</v>
      </c>
      <c r="K35" s="52">
        <f t="shared" si="1"/>
        <v>2803500</v>
      </c>
      <c r="L35" s="52"/>
      <c r="M35" s="52"/>
      <c r="N35" s="52">
        <f t="shared" si="3"/>
        <v>266332.5</v>
      </c>
      <c r="O35" s="53">
        <f t="shared" si="2"/>
        <v>2537167.5</v>
      </c>
      <c r="P35" s="52"/>
    </row>
    <row r="36" spans="1:16" ht="13.5">
      <c r="A36" s="45">
        <v>30</v>
      </c>
      <c r="B36" s="15" t="s">
        <v>55</v>
      </c>
      <c r="C36" s="46" t="s">
        <v>7</v>
      </c>
      <c r="D36" s="47">
        <v>15.113</v>
      </c>
      <c r="E36" s="48">
        <v>3.99</v>
      </c>
      <c r="F36" s="48"/>
      <c r="G36" s="48"/>
      <c r="H36" s="48"/>
      <c r="I36" s="50"/>
      <c r="J36" s="51">
        <f t="shared" si="0"/>
        <v>3.99</v>
      </c>
      <c r="K36" s="52">
        <f t="shared" si="1"/>
        <v>4189500</v>
      </c>
      <c r="L36" s="52"/>
      <c r="M36" s="52"/>
      <c r="N36" s="52">
        <f t="shared" si="3"/>
        <v>398002.5</v>
      </c>
      <c r="O36" s="53">
        <f t="shared" si="2"/>
        <v>3791497.5</v>
      </c>
      <c r="P36" s="52"/>
    </row>
    <row r="37" spans="1:16" ht="13.5">
      <c r="A37" s="45">
        <v>31</v>
      </c>
      <c r="B37" s="15" t="s">
        <v>56</v>
      </c>
      <c r="C37" s="46" t="s">
        <v>7</v>
      </c>
      <c r="D37" s="47">
        <v>15.113</v>
      </c>
      <c r="E37" s="48">
        <v>3.33</v>
      </c>
      <c r="F37" s="48"/>
      <c r="G37" s="48"/>
      <c r="H37" s="48"/>
      <c r="I37" s="50"/>
      <c r="J37" s="51">
        <f t="shared" si="0"/>
        <v>3.33</v>
      </c>
      <c r="K37" s="52">
        <f t="shared" si="1"/>
        <v>3496500</v>
      </c>
      <c r="L37" s="52"/>
      <c r="M37" s="52"/>
      <c r="N37" s="52">
        <f t="shared" si="3"/>
        <v>332167.5</v>
      </c>
      <c r="O37" s="53">
        <f t="shared" si="2"/>
        <v>3164332.5</v>
      </c>
      <c r="P37" s="52"/>
    </row>
    <row r="38" spans="1:16" ht="13.5">
      <c r="A38" s="45">
        <v>32</v>
      </c>
      <c r="B38" s="15" t="s">
        <v>57</v>
      </c>
      <c r="C38" s="46" t="s">
        <v>7</v>
      </c>
      <c r="D38" s="47">
        <v>15.113</v>
      </c>
      <c r="E38" s="48">
        <v>3</v>
      </c>
      <c r="F38" s="48"/>
      <c r="G38" s="48"/>
      <c r="H38" s="48"/>
      <c r="I38" s="50"/>
      <c r="J38" s="51">
        <f t="shared" si="0"/>
        <v>3</v>
      </c>
      <c r="K38" s="52">
        <f t="shared" si="1"/>
        <v>3150000</v>
      </c>
      <c r="L38" s="52"/>
      <c r="M38" s="52"/>
      <c r="N38" s="52">
        <f t="shared" si="3"/>
        <v>299250</v>
      </c>
      <c r="O38" s="53">
        <f t="shared" si="2"/>
        <v>2850750</v>
      </c>
      <c r="P38" s="52"/>
    </row>
    <row r="39" spans="1:16" ht="13.5">
      <c r="A39" s="45">
        <v>33</v>
      </c>
      <c r="B39" s="15" t="s">
        <v>58</v>
      </c>
      <c r="C39" s="46" t="s">
        <v>7</v>
      </c>
      <c r="D39" s="47">
        <v>15.113</v>
      </c>
      <c r="E39" s="48">
        <v>2.67</v>
      </c>
      <c r="F39" s="48"/>
      <c r="G39" s="48"/>
      <c r="H39" s="48"/>
      <c r="I39" s="50"/>
      <c r="J39" s="51">
        <f t="shared" si="0"/>
        <v>2.67</v>
      </c>
      <c r="K39" s="52">
        <f t="shared" si="1"/>
        <v>2803500</v>
      </c>
      <c r="L39" s="52"/>
      <c r="M39" s="52"/>
      <c r="N39" s="52">
        <f t="shared" si="3"/>
        <v>266332.5</v>
      </c>
      <c r="O39" s="53">
        <f t="shared" si="2"/>
        <v>2537167.5</v>
      </c>
      <c r="P39" s="52"/>
    </row>
    <row r="40" spans="1:16" ht="13.5">
      <c r="A40" s="45">
        <v>34</v>
      </c>
      <c r="B40" s="15" t="s">
        <v>59</v>
      </c>
      <c r="C40" s="46" t="s">
        <v>7</v>
      </c>
      <c r="D40" s="47">
        <v>15.113</v>
      </c>
      <c r="E40" s="48">
        <v>2.67</v>
      </c>
      <c r="F40" s="48"/>
      <c r="G40" s="48"/>
      <c r="H40" s="48"/>
      <c r="I40" s="50"/>
      <c r="J40" s="51">
        <f t="shared" si="0"/>
        <v>2.67</v>
      </c>
      <c r="K40" s="52">
        <f t="shared" si="1"/>
        <v>2803500</v>
      </c>
      <c r="L40" s="52"/>
      <c r="M40" s="52"/>
      <c r="N40" s="52">
        <f t="shared" si="3"/>
        <v>266332.5</v>
      </c>
      <c r="O40" s="53">
        <f t="shared" si="2"/>
        <v>2537167.5</v>
      </c>
      <c r="P40" s="52"/>
    </row>
    <row r="41" spans="1:16" ht="13.5">
      <c r="A41" s="45">
        <v>35</v>
      </c>
      <c r="B41" s="15" t="s">
        <v>139</v>
      </c>
      <c r="C41" s="46" t="s">
        <v>7</v>
      </c>
      <c r="D41" s="47">
        <v>15.113</v>
      </c>
      <c r="E41" s="48">
        <v>2.67</v>
      </c>
      <c r="F41" s="48"/>
      <c r="G41" s="48"/>
      <c r="H41" s="48"/>
      <c r="I41" s="50"/>
      <c r="J41" s="51">
        <f t="shared" si="0"/>
        <v>2.67</v>
      </c>
      <c r="K41" s="52">
        <f t="shared" si="1"/>
        <v>2803500</v>
      </c>
      <c r="L41" s="52"/>
      <c r="M41" s="52"/>
      <c r="N41" s="52">
        <f t="shared" si="3"/>
        <v>266332.5</v>
      </c>
      <c r="O41" s="53">
        <f t="shared" si="2"/>
        <v>2537167.5</v>
      </c>
      <c r="P41" s="52"/>
    </row>
    <row r="42" spans="1:16" ht="13.5">
      <c r="A42" s="45">
        <v>36</v>
      </c>
      <c r="B42" s="15" t="s">
        <v>60</v>
      </c>
      <c r="C42" s="46" t="s">
        <v>7</v>
      </c>
      <c r="D42" s="47">
        <v>15.113</v>
      </c>
      <c r="E42" s="48">
        <v>2.67</v>
      </c>
      <c r="F42" s="48"/>
      <c r="G42" s="48"/>
      <c r="H42" s="48"/>
      <c r="I42" s="50"/>
      <c r="J42" s="51">
        <f t="shared" si="0"/>
        <v>2.67</v>
      </c>
      <c r="K42" s="52">
        <f t="shared" si="1"/>
        <v>2803500</v>
      </c>
      <c r="L42" s="52"/>
      <c r="M42" s="52"/>
      <c r="N42" s="52">
        <f t="shared" si="3"/>
        <v>266332.5</v>
      </c>
      <c r="O42" s="53">
        <f t="shared" si="2"/>
        <v>2537167.5</v>
      </c>
      <c r="P42" s="52"/>
    </row>
    <row r="43" spans="1:16" ht="13.5">
      <c r="A43" s="45">
        <v>37</v>
      </c>
      <c r="B43" s="14" t="s">
        <v>61</v>
      </c>
      <c r="C43" s="46" t="s">
        <v>7</v>
      </c>
      <c r="D43" s="47">
        <v>15.113</v>
      </c>
      <c r="E43" s="48">
        <v>3.99</v>
      </c>
      <c r="F43" s="48"/>
      <c r="G43" s="48"/>
      <c r="H43" s="48"/>
      <c r="I43" s="50"/>
      <c r="J43" s="51">
        <f t="shared" si="0"/>
        <v>3.99</v>
      </c>
      <c r="K43" s="52">
        <f t="shared" si="1"/>
        <v>4189500</v>
      </c>
      <c r="L43" s="52"/>
      <c r="M43" s="52"/>
      <c r="N43" s="52">
        <f t="shared" si="3"/>
        <v>398002.5</v>
      </c>
      <c r="O43" s="53">
        <f t="shared" si="2"/>
        <v>3791497.5</v>
      </c>
      <c r="P43" s="52"/>
    </row>
    <row r="44" spans="1:16" ht="13.5">
      <c r="A44" s="45">
        <v>38</v>
      </c>
      <c r="B44" s="14" t="s">
        <v>140</v>
      </c>
      <c r="C44" s="46" t="s">
        <v>7</v>
      </c>
      <c r="D44" s="47">
        <v>15.113</v>
      </c>
      <c r="E44" s="48">
        <v>3.99</v>
      </c>
      <c r="F44" s="48"/>
      <c r="G44" s="48"/>
      <c r="H44" s="48"/>
      <c r="I44" s="50"/>
      <c r="J44" s="51">
        <f t="shared" si="0"/>
        <v>3.99</v>
      </c>
      <c r="K44" s="52">
        <f t="shared" si="1"/>
        <v>4189500</v>
      </c>
      <c r="L44" s="52"/>
      <c r="M44" s="52"/>
      <c r="N44" s="52">
        <f t="shared" si="3"/>
        <v>398002.5</v>
      </c>
      <c r="O44" s="53">
        <f t="shared" si="2"/>
        <v>3791497.5</v>
      </c>
      <c r="P44" s="52"/>
    </row>
    <row r="45" spans="1:16" ht="13.5">
      <c r="A45" s="45">
        <v>39</v>
      </c>
      <c r="B45" s="14" t="s">
        <v>62</v>
      </c>
      <c r="C45" s="46" t="s">
        <v>7</v>
      </c>
      <c r="D45" s="47">
        <v>15.113</v>
      </c>
      <c r="E45" s="48">
        <v>3.99</v>
      </c>
      <c r="F45" s="48"/>
      <c r="G45" s="48"/>
      <c r="H45" s="48"/>
      <c r="I45" s="59"/>
      <c r="J45" s="51">
        <f t="shared" si="0"/>
        <v>3.99</v>
      </c>
      <c r="K45" s="52">
        <f t="shared" si="1"/>
        <v>4189500</v>
      </c>
      <c r="L45" s="52"/>
      <c r="M45" s="52"/>
      <c r="N45" s="52">
        <f t="shared" si="3"/>
        <v>398002.5</v>
      </c>
      <c r="O45" s="53">
        <f t="shared" si="2"/>
        <v>3791497.5</v>
      </c>
      <c r="P45" s="52"/>
    </row>
    <row r="46" spans="1:16" ht="13.5">
      <c r="A46" s="45">
        <v>40</v>
      </c>
      <c r="B46" s="14" t="s">
        <v>63</v>
      </c>
      <c r="C46" s="46" t="s">
        <v>6</v>
      </c>
      <c r="D46" s="47">
        <v>15.113</v>
      </c>
      <c r="E46" s="48">
        <v>4.98</v>
      </c>
      <c r="F46" s="48">
        <v>0.25</v>
      </c>
      <c r="G46" s="48"/>
      <c r="H46" s="48"/>
      <c r="I46" s="60"/>
      <c r="J46" s="51">
        <f t="shared" si="0"/>
        <v>5.23</v>
      </c>
      <c r="K46" s="52">
        <f t="shared" si="1"/>
        <v>5491500</v>
      </c>
      <c r="L46" s="52"/>
      <c r="M46" s="52"/>
      <c r="N46" s="52">
        <f t="shared" si="3"/>
        <v>521692.5</v>
      </c>
      <c r="O46" s="53">
        <f t="shared" si="2"/>
        <v>4969807.5</v>
      </c>
      <c r="P46" s="61"/>
    </row>
    <row r="47" spans="1:16" ht="13.5">
      <c r="A47" s="45">
        <v>41</v>
      </c>
      <c r="B47" s="14" t="s">
        <v>64</v>
      </c>
      <c r="C47" s="57" t="s">
        <v>7</v>
      </c>
      <c r="D47" s="47">
        <v>15.113</v>
      </c>
      <c r="E47" s="48">
        <v>2.67</v>
      </c>
      <c r="F47" s="48"/>
      <c r="G47" s="48"/>
      <c r="H47" s="48"/>
      <c r="I47" s="60"/>
      <c r="J47" s="51">
        <f t="shared" si="0"/>
        <v>2.67</v>
      </c>
      <c r="K47" s="52">
        <f t="shared" si="1"/>
        <v>2803500</v>
      </c>
      <c r="L47" s="52"/>
      <c r="M47" s="52"/>
      <c r="N47" s="52">
        <f t="shared" si="3"/>
        <v>266332.5</v>
      </c>
      <c r="O47" s="53">
        <f t="shared" si="2"/>
        <v>2537167.5</v>
      </c>
      <c r="P47" s="61" t="s">
        <v>184</v>
      </c>
    </row>
    <row r="48" spans="1:16" ht="13.5">
      <c r="A48" s="45">
        <v>42</v>
      </c>
      <c r="B48" s="15" t="s">
        <v>141</v>
      </c>
      <c r="C48" s="57" t="s">
        <v>7</v>
      </c>
      <c r="D48" s="47">
        <v>15.113</v>
      </c>
      <c r="E48" s="48">
        <v>3.33</v>
      </c>
      <c r="F48" s="48"/>
      <c r="G48" s="48"/>
      <c r="H48" s="48"/>
      <c r="I48" s="60"/>
      <c r="J48" s="51">
        <f t="shared" si="0"/>
        <v>3.33</v>
      </c>
      <c r="K48" s="52">
        <f t="shared" si="1"/>
        <v>3496500</v>
      </c>
      <c r="L48" s="52"/>
      <c r="M48" s="52"/>
      <c r="N48" s="52">
        <f t="shared" si="3"/>
        <v>332167.5</v>
      </c>
      <c r="O48" s="53">
        <f t="shared" si="2"/>
        <v>3164332.5</v>
      </c>
      <c r="P48" s="61"/>
    </row>
    <row r="49" spans="1:16" ht="13.5">
      <c r="A49" s="45">
        <v>43</v>
      </c>
      <c r="B49" s="15" t="s">
        <v>65</v>
      </c>
      <c r="C49" s="57" t="s">
        <v>7</v>
      </c>
      <c r="D49" s="47">
        <v>15.113</v>
      </c>
      <c r="E49" s="48">
        <v>3.33</v>
      </c>
      <c r="F49" s="48"/>
      <c r="G49" s="48"/>
      <c r="H49" s="48"/>
      <c r="I49" s="60"/>
      <c r="J49" s="51">
        <f t="shared" si="0"/>
        <v>3.33</v>
      </c>
      <c r="K49" s="52">
        <f t="shared" si="1"/>
        <v>3496500</v>
      </c>
      <c r="L49" s="52"/>
      <c r="M49" s="52"/>
      <c r="N49" s="52">
        <f t="shared" si="3"/>
        <v>332167.5</v>
      </c>
      <c r="O49" s="53">
        <f t="shared" si="2"/>
        <v>3164332.5</v>
      </c>
      <c r="P49" s="61"/>
    </row>
    <row r="50" spans="1:16" ht="13.5">
      <c r="A50" s="45">
        <v>44</v>
      </c>
      <c r="B50" s="15" t="s">
        <v>142</v>
      </c>
      <c r="C50" s="57" t="s">
        <v>7</v>
      </c>
      <c r="D50" s="47">
        <v>15.113</v>
      </c>
      <c r="E50" s="48">
        <v>3.33</v>
      </c>
      <c r="F50" s="48"/>
      <c r="G50" s="48"/>
      <c r="H50" s="48"/>
      <c r="I50" s="60"/>
      <c r="J50" s="51">
        <f t="shared" si="0"/>
        <v>3.33</v>
      </c>
      <c r="K50" s="52">
        <f t="shared" si="1"/>
        <v>3496500</v>
      </c>
      <c r="L50" s="52"/>
      <c r="M50" s="52"/>
      <c r="N50" s="52">
        <f t="shared" si="3"/>
        <v>332167.5</v>
      </c>
      <c r="O50" s="53">
        <f t="shared" si="2"/>
        <v>3164332.5</v>
      </c>
      <c r="P50" s="61"/>
    </row>
    <row r="51" spans="1:16" ht="13.5">
      <c r="A51" s="45">
        <v>45</v>
      </c>
      <c r="B51" s="15" t="s">
        <v>66</v>
      </c>
      <c r="C51" s="57" t="s">
        <v>7</v>
      </c>
      <c r="D51" s="47">
        <v>15.113</v>
      </c>
      <c r="E51" s="48">
        <v>3.66</v>
      </c>
      <c r="F51" s="48"/>
      <c r="G51" s="48"/>
      <c r="H51" s="48"/>
      <c r="I51" s="60"/>
      <c r="J51" s="51">
        <f t="shared" si="0"/>
        <v>3.66</v>
      </c>
      <c r="K51" s="52">
        <f t="shared" si="1"/>
        <v>3843000</v>
      </c>
      <c r="L51" s="52"/>
      <c r="M51" s="52"/>
      <c r="N51" s="52">
        <f t="shared" si="3"/>
        <v>365085</v>
      </c>
      <c r="O51" s="53">
        <f t="shared" si="2"/>
        <v>3477915</v>
      </c>
      <c r="P51" s="61"/>
    </row>
    <row r="52" spans="1:16" ht="13.5">
      <c r="A52" s="45">
        <v>46</v>
      </c>
      <c r="B52" s="14" t="s">
        <v>143</v>
      </c>
      <c r="C52" s="57" t="s">
        <v>26</v>
      </c>
      <c r="D52" s="47">
        <v>15.113</v>
      </c>
      <c r="E52" s="48">
        <v>4.98</v>
      </c>
      <c r="F52" s="48">
        <v>0.15</v>
      </c>
      <c r="G52" s="49">
        <f>E52*0.07</f>
        <v>0.3486000000000001</v>
      </c>
      <c r="H52" s="48"/>
      <c r="I52" s="60"/>
      <c r="J52" s="51">
        <f t="shared" si="0"/>
        <v>5.478600000000001</v>
      </c>
      <c r="K52" s="52">
        <f t="shared" si="1"/>
        <v>5752530.000000001</v>
      </c>
      <c r="L52" s="52"/>
      <c r="M52" s="52"/>
      <c r="N52" s="52">
        <f t="shared" si="3"/>
        <v>546490.3500000001</v>
      </c>
      <c r="O52" s="53">
        <f t="shared" si="2"/>
        <v>5206039.65</v>
      </c>
      <c r="P52" s="54" t="s">
        <v>189</v>
      </c>
    </row>
    <row r="53" spans="1:16" ht="13.5">
      <c r="A53" s="45">
        <v>47</v>
      </c>
      <c r="B53" s="14" t="s">
        <v>67</v>
      </c>
      <c r="C53" s="57" t="s">
        <v>7</v>
      </c>
      <c r="D53" s="47">
        <v>15.113</v>
      </c>
      <c r="E53" s="48">
        <v>4.32</v>
      </c>
      <c r="F53" s="48"/>
      <c r="G53" s="48"/>
      <c r="H53" s="48"/>
      <c r="I53" s="60"/>
      <c r="J53" s="51">
        <f t="shared" si="0"/>
        <v>4.32</v>
      </c>
      <c r="K53" s="52">
        <f t="shared" si="1"/>
        <v>4536000</v>
      </c>
      <c r="L53" s="52"/>
      <c r="M53" s="52"/>
      <c r="N53" s="52">
        <f t="shared" si="3"/>
        <v>430920</v>
      </c>
      <c r="O53" s="53">
        <f t="shared" si="2"/>
        <v>4105080</v>
      </c>
      <c r="P53" s="61"/>
    </row>
    <row r="54" spans="1:16" ht="13.5">
      <c r="A54" s="45">
        <v>48</v>
      </c>
      <c r="B54" s="14" t="s">
        <v>68</v>
      </c>
      <c r="C54" s="57" t="s">
        <v>7</v>
      </c>
      <c r="D54" s="47">
        <v>15.113</v>
      </c>
      <c r="E54" s="48">
        <v>3.33</v>
      </c>
      <c r="F54" s="48"/>
      <c r="G54" s="48"/>
      <c r="H54" s="48"/>
      <c r="I54" s="60"/>
      <c r="J54" s="51">
        <f t="shared" si="0"/>
        <v>3.33</v>
      </c>
      <c r="K54" s="52">
        <f t="shared" si="1"/>
        <v>3496500</v>
      </c>
      <c r="L54" s="52"/>
      <c r="M54" s="52"/>
      <c r="N54" s="52">
        <f t="shared" si="3"/>
        <v>332167.5</v>
      </c>
      <c r="O54" s="53">
        <f t="shared" si="2"/>
        <v>3164332.5</v>
      </c>
      <c r="P54" s="61"/>
    </row>
    <row r="55" spans="1:16" ht="13.5">
      <c r="A55" s="45">
        <v>49</v>
      </c>
      <c r="B55" s="14" t="s">
        <v>144</v>
      </c>
      <c r="C55" s="57" t="s">
        <v>7</v>
      </c>
      <c r="D55" s="47">
        <v>15.113</v>
      </c>
      <c r="E55" s="48">
        <v>3.66</v>
      </c>
      <c r="F55" s="48"/>
      <c r="G55" s="48"/>
      <c r="H55" s="48"/>
      <c r="I55" s="60"/>
      <c r="J55" s="51">
        <f t="shared" si="0"/>
        <v>3.66</v>
      </c>
      <c r="K55" s="52">
        <f t="shared" si="1"/>
        <v>3843000</v>
      </c>
      <c r="L55" s="52"/>
      <c r="M55" s="52"/>
      <c r="N55" s="52">
        <f t="shared" si="3"/>
        <v>365085</v>
      </c>
      <c r="O55" s="53">
        <f t="shared" si="2"/>
        <v>3477915</v>
      </c>
      <c r="P55" s="61"/>
    </row>
    <row r="56" spans="1:16" ht="13.5">
      <c r="A56" s="45">
        <v>50</v>
      </c>
      <c r="B56" s="15" t="s">
        <v>69</v>
      </c>
      <c r="C56" s="57" t="s">
        <v>7</v>
      </c>
      <c r="D56" s="47">
        <v>15.113</v>
      </c>
      <c r="E56" s="48">
        <v>4.98</v>
      </c>
      <c r="F56" s="48"/>
      <c r="G56" s="48"/>
      <c r="H56" s="48"/>
      <c r="I56" s="60"/>
      <c r="J56" s="51">
        <f t="shared" si="0"/>
        <v>4.98</v>
      </c>
      <c r="K56" s="52">
        <f t="shared" si="1"/>
        <v>5229000</v>
      </c>
      <c r="L56" s="52"/>
      <c r="M56" s="52"/>
      <c r="N56" s="52">
        <f t="shared" si="3"/>
        <v>496755</v>
      </c>
      <c r="O56" s="53">
        <f t="shared" si="2"/>
        <v>4732245</v>
      </c>
      <c r="P56" s="61"/>
    </row>
    <row r="57" spans="1:16" ht="13.5">
      <c r="A57" s="45">
        <v>51</v>
      </c>
      <c r="B57" s="15" t="s">
        <v>70</v>
      </c>
      <c r="C57" s="57" t="s">
        <v>7</v>
      </c>
      <c r="D57" s="47">
        <v>15.113</v>
      </c>
      <c r="E57" s="48">
        <v>3.33</v>
      </c>
      <c r="F57" s="48"/>
      <c r="G57" s="48"/>
      <c r="H57" s="48"/>
      <c r="I57" s="60"/>
      <c r="J57" s="51">
        <f t="shared" si="0"/>
        <v>3.33</v>
      </c>
      <c r="K57" s="52">
        <f t="shared" si="1"/>
        <v>3496500</v>
      </c>
      <c r="L57" s="52"/>
      <c r="M57" s="52"/>
      <c r="N57" s="52">
        <f t="shared" si="3"/>
        <v>332167.5</v>
      </c>
      <c r="O57" s="53">
        <f t="shared" si="2"/>
        <v>3164332.5</v>
      </c>
      <c r="P57" s="61"/>
    </row>
    <row r="58" spans="1:16" ht="13.5">
      <c r="A58" s="45">
        <v>52</v>
      </c>
      <c r="B58" s="15" t="s">
        <v>71</v>
      </c>
      <c r="C58" s="57" t="s">
        <v>7</v>
      </c>
      <c r="D58" s="47">
        <v>15.113</v>
      </c>
      <c r="E58" s="48">
        <v>3.33</v>
      </c>
      <c r="F58" s="48"/>
      <c r="G58" s="48"/>
      <c r="H58" s="48"/>
      <c r="I58" s="60"/>
      <c r="J58" s="51">
        <f t="shared" si="0"/>
        <v>3.33</v>
      </c>
      <c r="K58" s="52">
        <f t="shared" si="1"/>
        <v>3496500</v>
      </c>
      <c r="L58" s="52"/>
      <c r="M58" s="52"/>
      <c r="N58" s="52">
        <f t="shared" si="3"/>
        <v>332167.5</v>
      </c>
      <c r="O58" s="53">
        <f t="shared" si="2"/>
        <v>3164332.5</v>
      </c>
      <c r="P58" s="61"/>
    </row>
    <row r="59" spans="1:16" ht="13.5">
      <c r="A59" s="45">
        <v>53</v>
      </c>
      <c r="B59" s="14" t="s">
        <v>72</v>
      </c>
      <c r="C59" s="57" t="s">
        <v>7</v>
      </c>
      <c r="D59" s="47">
        <v>15.113</v>
      </c>
      <c r="E59" s="48">
        <v>3.33</v>
      </c>
      <c r="F59" s="48"/>
      <c r="G59" s="48"/>
      <c r="H59" s="48"/>
      <c r="I59" s="60"/>
      <c r="J59" s="51">
        <f t="shared" si="0"/>
        <v>3.33</v>
      </c>
      <c r="K59" s="52">
        <f t="shared" si="1"/>
        <v>3496500</v>
      </c>
      <c r="L59" s="52"/>
      <c r="M59" s="52"/>
      <c r="N59" s="52">
        <f t="shared" si="3"/>
        <v>332167.5</v>
      </c>
      <c r="O59" s="53">
        <f t="shared" si="2"/>
        <v>3164332.5</v>
      </c>
      <c r="P59" s="61"/>
    </row>
    <row r="60" spans="1:16" ht="13.5">
      <c r="A60" s="45">
        <v>54</v>
      </c>
      <c r="B60" s="14" t="s">
        <v>73</v>
      </c>
      <c r="C60" s="57" t="s">
        <v>7</v>
      </c>
      <c r="D60" s="47">
        <v>15.113</v>
      </c>
      <c r="E60" s="48">
        <v>3.33</v>
      </c>
      <c r="F60" s="48"/>
      <c r="G60" s="48"/>
      <c r="H60" s="48"/>
      <c r="I60" s="60"/>
      <c r="J60" s="51">
        <f t="shared" si="0"/>
        <v>3.33</v>
      </c>
      <c r="K60" s="52">
        <f t="shared" si="1"/>
        <v>3496500</v>
      </c>
      <c r="L60" s="52"/>
      <c r="M60" s="52"/>
      <c r="N60" s="52">
        <f t="shared" si="3"/>
        <v>332167.5</v>
      </c>
      <c r="O60" s="53">
        <f t="shared" si="2"/>
        <v>3164332.5</v>
      </c>
      <c r="P60" s="61"/>
    </row>
    <row r="61" spans="1:16" ht="13.5">
      <c r="A61" s="45">
        <v>55</v>
      </c>
      <c r="B61" s="14" t="s">
        <v>74</v>
      </c>
      <c r="C61" s="57" t="s">
        <v>7</v>
      </c>
      <c r="D61" s="47">
        <v>15.113</v>
      </c>
      <c r="E61" s="48">
        <v>3.33</v>
      </c>
      <c r="F61" s="48"/>
      <c r="G61" s="48"/>
      <c r="H61" s="48"/>
      <c r="I61" s="60"/>
      <c r="J61" s="51">
        <f t="shared" si="0"/>
        <v>3.33</v>
      </c>
      <c r="K61" s="52">
        <f t="shared" si="1"/>
        <v>3496500</v>
      </c>
      <c r="L61" s="52"/>
      <c r="M61" s="52"/>
      <c r="N61" s="52">
        <f t="shared" si="3"/>
        <v>332167.5</v>
      </c>
      <c r="O61" s="53">
        <f t="shared" si="2"/>
        <v>3164332.5</v>
      </c>
      <c r="P61" s="61"/>
    </row>
    <row r="62" spans="1:16" ht="13.5">
      <c r="A62" s="45">
        <v>56</v>
      </c>
      <c r="B62" s="14" t="s">
        <v>145</v>
      </c>
      <c r="C62" s="57" t="s">
        <v>7</v>
      </c>
      <c r="D62" s="47">
        <v>15.113</v>
      </c>
      <c r="E62" s="48">
        <v>3.33</v>
      </c>
      <c r="F62" s="48"/>
      <c r="G62" s="48"/>
      <c r="H62" s="48"/>
      <c r="I62" s="60"/>
      <c r="J62" s="51">
        <f t="shared" si="0"/>
        <v>3.33</v>
      </c>
      <c r="K62" s="52">
        <f t="shared" si="1"/>
        <v>3496500</v>
      </c>
      <c r="L62" s="52"/>
      <c r="M62" s="52"/>
      <c r="N62" s="52">
        <f t="shared" si="3"/>
        <v>332167.5</v>
      </c>
      <c r="O62" s="53">
        <f t="shared" si="2"/>
        <v>3164332.5</v>
      </c>
      <c r="P62" s="61"/>
    </row>
    <row r="63" spans="1:16" ht="13.5">
      <c r="A63" s="45">
        <v>57</v>
      </c>
      <c r="B63" s="15" t="s">
        <v>75</v>
      </c>
      <c r="C63" s="57" t="s">
        <v>7</v>
      </c>
      <c r="D63" s="47">
        <v>15.113</v>
      </c>
      <c r="E63" s="48">
        <v>3.33</v>
      </c>
      <c r="F63" s="48"/>
      <c r="G63" s="48"/>
      <c r="H63" s="48"/>
      <c r="I63" s="60"/>
      <c r="J63" s="51">
        <f t="shared" si="0"/>
        <v>3.33</v>
      </c>
      <c r="K63" s="52">
        <f t="shared" si="1"/>
        <v>3496500</v>
      </c>
      <c r="L63" s="52"/>
      <c r="M63" s="52"/>
      <c r="N63" s="52">
        <f t="shared" si="3"/>
        <v>332167.5</v>
      </c>
      <c r="O63" s="53">
        <f t="shared" si="2"/>
        <v>3164332.5</v>
      </c>
      <c r="P63" s="61"/>
    </row>
    <row r="64" spans="1:16" ht="13.5">
      <c r="A64" s="45">
        <v>58</v>
      </c>
      <c r="B64" s="15" t="s">
        <v>146</v>
      </c>
      <c r="C64" s="57" t="s">
        <v>7</v>
      </c>
      <c r="D64" s="47">
        <v>15.113</v>
      </c>
      <c r="E64" s="48">
        <v>2.67</v>
      </c>
      <c r="F64" s="48"/>
      <c r="G64" s="48"/>
      <c r="H64" s="48"/>
      <c r="I64" s="60"/>
      <c r="J64" s="51">
        <f t="shared" si="0"/>
        <v>2.67</v>
      </c>
      <c r="K64" s="52">
        <f t="shared" si="1"/>
        <v>2803500</v>
      </c>
      <c r="L64" s="52"/>
      <c r="M64" s="52"/>
      <c r="N64" s="52">
        <f t="shared" si="3"/>
        <v>266332.5</v>
      </c>
      <c r="O64" s="53">
        <f>K64-L64-M64-N64</f>
        <v>2537167.5</v>
      </c>
      <c r="P64" s="61"/>
    </row>
    <row r="65" spans="1:16" ht="13.5">
      <c r="A65" s="45">
        <v>59</v>
      </c>
      <c r="B65" s="15" t="s">
        <v>76</v>
      </c>
      <c r="C65" s="57" t="s">
        <v>7</v>
      </c>
      <c r="D65" s="47">
        <v>15.113</v>
      </c>
      <c r="E65" s="48">
        <v>3.33</v>
      </c>
      <c r="F65" s="48"/>
      <c r="G65" s="48"/>
      <c r="H65" s="48"/>
      <c r="I65" s="60"/>
      <c r="J65" s="51">
        <f t="shared" si="0"/>
        <v>3.33</v>
      </c>
      <c r="K65" s="52">
        <f t="shared" si="1"/>
        <v>3496500</v>
      </c>
      <c r="L65" s="52"/>
      <c r="M65" s="52"/>
      <c r="N65" s="52">
        <f t="shared" si="3"/>
        <v>332167.5</v>
      </c>
      <c r="O65" s="53">
        <f t="shared" si="2"/>
        <v>3164332.5</v>
      </c>
      <c r="P65" s="61"/>
    </row>
    <row r="66" spans="1:16" ht="13.5">
      <c r="A66" s="45">
        <v>60</v>
      </c>
      <c r="B66" s="14" t="s">
        <v>77</v>
      </c>
      <c r="C66" s="46" t="s">
        <v>6</v>
      </c>
      <c r="D66" s="47">
        <v>15.113</v>
      </c>
      <c r="E66" s="48">
        <v>4.98</v>
      </c>
      <c r="F66" s="48">
        <v>0.25</v>
      </c>
      <c r="G66" s="48"/>
      <c r="H66" s="48"/>
      <c r="I66" s="60"/>
      <c r="J66" s="51">
        <f t="shared" si="0"/>
        <v>5.23</v>
      </c>
      <c r="K66" s="52">
        <f t="shared" si="1"/>
        <v>5491500</v>
      </c>
      <c r="L66" s="52"/>
      <c r="M66" s="52"/>
      <c r="N66" s="52">
        <f t="shared" si="3"/>
        <v>521692.5</v>
      </c>
      <c r="O66" s="53">
        <f t="shared" si="2"/>
        <v>4969807.5</v>
      </c>
      <c r="P66" s="61"/>
    </row>
    <row r="67" spans="1:16" ht="13.5">
      <c r="A67" s="45">
        <v>61</v>
      </c>
      <c r="B67" s="14" t="s">
        <v>78</v>
      </c>
      <c r="C67" s="46" t="s">
        <v>26</v>
      </c>
      <c r="D67" s="47">
        <v>15.113</v>
      </c>
      <c r="E67" s="48">
        <v>4.98</v>
      </c>
      <c r="F67" s="48">
        <v>0.15</v>
      </c>
      <c r="G67" s="49">
        <f>E67*0.06</f>
        <v>0.2988</v>
      </c>
      <c r="H67" s="48"/>
      <c r="I67" s="60"/>
      <c r="J67" s="51">
        <f t="shared" si="0"/>
        <v>5.428800000000001</v>
      </c>
      <c r="K67" s="52">
        <f t="shared" si="1"/>
        <v>5700240.000000001</v>
      </c>
      <c r="L67" s="52"/>
      <c r="M67" s="52"/>
      <c r="N67" s="52">
        <f t="shared" si="3"/>
        <v>541522.8</v>
      </c>
      <c r="O67" s="53">
        <f t="shared" si="2"/>
        <v>5158717.200000001</v>
      </c>
      <c r="P67" s="54" t="s">
        <v>33</v>
      </c>
    </row>
    <row r="68" spans="1:16" ht="13.5">
      <c r="A68" s="45">
        <v>62</v>
      </c>
      <c r="B68" s="14" t="s">
        <v>79</v>
      </c>
      <c r="C68" s="57" t="s">
        <v>7</v>
      </c>
      <c r="D68" s="47">
        <v>15.113</v>
      </c>
      <c r="E68" s="48">
        <v>4.98</v>
      </c>
      <c r="F68" s="48"/>
      <c r="G68" s="48"/>
      <c r="H68" s="48"/>
      <c r="I68" s="60"/>
      <c r="J68" s="51">
        <f t="shared" si="0"/>
        <v>4.98</v>
      </c>
      <c r="K68" s="52">
        <f t="shared" si="1"/>
        <v>5229000</v>
      </c>
      <c r="L68" s="52"/>
      <c r="M68" s="52"/>
      <c r="N68" s="52">
        <f t="shared" si="3"/>
        <v>496755</v>
      </c>
      <c r="O68" s="53">
        <f t="shared" si="2"/>
        <v>4732245</v>
      </c>
      <c r="P68" s="61"/>
    </row>
    <row r="69" spans="1:16" ht="13.5">
      <c r="A69" s="45">
        <v>63</v>
      </c>
      <c r="B69" s="14" t="s">
        <v>80</v>
      </c>
      <c r="C69" s="57" t="s">
        <v>7</v>
      </c>
      <c r="D69" s="47">
        <v>15.113</v>
      </c>
      <c r="E69" s="48">
        <v>4.65</v>
      </c>
      <c r="F69" s="48"/>
      <c r="G69" s="48"/>
      <c r="H69" s="48"/>
      <c r="I69" s="60"/>
      <c r="J69" s="51">
        <f t="shared" si="0"/>
        <v>4.65</v>
      </c>
      <c r="K69" s="52">
        <f t="shared" si="1"/>
        <v>4882500</v>
      </c>
      <c r="L69" s="52"/>
      <c r="M69" s="52"/>
      <c r="N69" s="52">
        <f t="shared" si="3"/>
        <v>463837.5</v>
      </c>
      <c r="O69" s="53">
        <f t="shared" si="2"/>
        <v>4418662.5</v>
      </c>
      <c r="P69" s="61"/>
    </row>
    <row r="70" spans="1:16" ht="13.5">
      <c r="A70" s="45">
        <v>64</v>
      </c>
      <c r="B70" s="14" t="s">
        <v>81</v>
      </c>
      <c r="C70" s="57" t="s">
        <v>7</v>
      </c>
      <c r="D70" s="47">
        <v>15.113</v>
      </c>
      <c r="E70" s="48">
        <v>3.99</v>
      </c>
      <c r="F70" s="48"/>
      <c r="G70" s="48"/>
      <c r="H70" s="48"/>
      <c r="I70" s="60"/>
      <c r="J70" s="51">
        <f t="shared" si="0"/>
        <v>3.99</v>
      </c>
      <c r="K70" s="52">
        <f t="shared" si="1"/>
        <v>4189500</v>
      </c>
      <c r="L70" s="52"/>
      <c r="M70" s="52"/>
      <c r="N70" s="52">
        <f t="shared" si="3"/>
        <v>398002.5</v>
      </c>
      <c r="O70" s="53">
        <f t="shared" si="2"/>
        <v>3791497.5</v>
      </c>
      <c r="P70" s="61"/>
    </row>
    <row r="71" spans="1:16" ht="13.5">
      <c r="A71" s="45">
        <v>65</v>
      </c>
      <c r="B71" s="14" t="s">
        <v>174</v>
      </c>
      <c r="C71" s="57" t="s">
        <v>7</v>
      </c>
      <c r="D71" s="47">
        <v>15.113</v>
      </c>
      <c r="E71" s="48">
        <v>3.66</v>
      </c>
      <c r="F71" s="48"/>
      <c r="G71" s="48"/>
      <c r="H71" s="48"/>
      <c r="I71" s="60"/>
      <c r="J71" s="51">
        <f t="shared" si="0"/>
        <v>3.66</v>
      </c>
      <c r="K71" s="52">
        <f t="shared" si="1"/>
        <v>3843000</v>
      </c>
      <c r="L71" s="52"/>
      <c r="M71" s="52"/>
      <c r="N71" s="52">
        <f t="shared" si="3"/>
        <v>365085</v>
      </c>
      <c r="O71" s="53">
        <f t="shared" si="2"/>
        <v>3477915</v>
      </c>
      <c r="P71" s="61"/>
    </row>
    <row r="72" spans="1:16" ht="13.5">
      <c r="A72" s="45">
        <v>66</v>
      </c>
      <c r="B72" s="14" t="s">
        <v>82</v>
      </c>
      <c r="C72" s="57" t="s">
        <v>7</v>
      </c>
      <c r="D72" s="47">
        <v>15.113</v>
      </c>
      <c r="E72" s="48">
        <v>3.66</v>
      </c>
      <c r="F72" s="48"/>
      <c r="G72" s="48"/>
      <c r="H72" s="48"/>
      <c r="I72" s="60"/>
      <c r="J72" s="51">
        <f aca="true" t="shared" si="4" ref="J72:J132">E72+F72+G72+H72+I72</f>
        <v>3.66</v>
      </c>
      <c r="K72" s="52">
        <f aca="true" t="shared" si="5" ref="K72:K132">J72*1050000</f>
        <v>3843000</v>
      </c>
      <c r="L72" s="52"/>
      <c r="M72" s="52"/>
      <c r="N72" s="52">
        <f t="shared" si="3"/>
        <v>365085</v>
      </c>
      <c r="O72" s="53">
        <f aca="true" t="shared" si="6" ref="O72:O132">K72-L72-M72-N72</f>
        <v>3477915</v>
      </c>
      <c r="P72" s="61"/>
    </row>
    <row r="73" spans="1:16" ht="13.5">
      <c r="A73" s="45">
        <v>67</v>
      </c>
      <c r="B73" s="14" t="s">
        <v>83</v>
      </c>
      <c r="C73" s="57" t="s">
        <v>7</v>
      </c>
      <c r="D73" s="47">
        <v>15.113</v>
      </c>
      <c r="E73" s="48">
        <v>3.33</v>
      </c>
      <c r="F73" s="48"/>
      <c r="G73" s="48"/>
      <c r="H73" s="48"/>
      <c r="I73" s="60"/>
      <c r="J73" s="51">
        <f t="shared" si="4"/>
        <v>3.33</v>
      </c>
      <c r="K73" s="52">
        <f t="shared" si="5"/>
        <v>3496500</v>
      </c>
      <c r="L73" s="52"/>
      <c r="M73" s="52"/>
      <c r="N73" s="52">
        <f aca="true" t="shared" si="7" ref="N73:N132">(E73+F73+G73)*1050000*9.5%</f>
        <v>332167.5</v>
      </c>
      <c r="O73" s="53">
        <f t="shared" si="6"/>
        <v>3164332.5</v>
      </c>
      <c r="P73" s="61"/>
    </row>
    <row r="74" spans="1:16" ht="13.5">
      <c r="A74" s="45">
        <v>68</v>
      </c>
      <c r="B74" s="14" t="s">
        <v>147</v>
      </c>
      <c r="C74" s="57" t="s">
        <v>7</v>
      </c>
      <c r="D74" s="47">
        <v>15.113</v>
      </c>
      <c r="E74" s="48">
        <v>3.33</v>
      </c>
      <c r="F74" s="48"/>
      <c r="G74" s="48"/>
      <c r="H74" s="48"/>
      <c r="I74" s="60"/>
      <c r="J74" s="51">
        <f t="shared" si="4"/>
        <v>3.33</v>
      </c>
      <c r="K74" s="52">
        <f t="shared" si="5"/>
        <v>3496500</v>
      </c>
      <c r="L74" s="52"/>
      <c r="M74" s="52"/>
      <c r="N74" s="52">
        <f t="shared" si="7"/>
        <v>332167.5</v>
      </c>
      <c r="O74" s="53">
        <f t="shared" si="6"/>
        <v>3164332.5</v>
      </c>
      <c r="P74" s="61"/>
    </row>
    <row r="75" spans="1:16" ht="13.5">
      <c r="A75" s="45">
        <v>69</v>
      </c>
      <c r="B75" s="14" t="s">
        <v>84</v>
      </c>
      <c r="C75" s="57" t="s">
        <v>7</v>
      </c>
      <c r="D75" s="47">
        <v>15.113</v>
      </c>
      <c r="E75" s="48">
        <v>3.33</v>
      </c>
      <c r="F75" s="48"/>
      <c r="G75" s="48"/>
      <c r="H75" s="48"/>
      <c r="I75" s="60"/>
      <c r="J75" s="51">
        <f t="shared" si="4"/>
        <v>3.33</v>
      </c>
      <c r="K75" s="52">
        <f t="shared" si="5"/>
        <v>3496500</v>
      </c>
      <c r="L75" s="52"/>
      <c r="M75" s="52"/>
      <c r="N75" s="52">
        <f t="shared" si="7"/>
        <v>332167.5</v>
      </c>
      <c r="O75" s="53">
        <f t="shared" si="6"/>
        <v>3164332.5</v>
      </c>
      <c r="P75" s="61"/>
    </row>
    <row r="76" spans="1:16" ht="13.5">
      <c r="A76" s="45">
        <v>70</v>
      </c>
      <c r="B76" s="14" t="s">
        <v>85</v>
      </c>
      <c r="C76" s="57" t="s">
        <v>7</v>
      </c>
      <c r="D76" s="47">
        <v>15.113</v>
      </c>
      <c r="E76" s="48">
        <v>2.34</v>
      </c>
      <c r="F76" s="48"/>
      <c r="G76" s="48"/>
      <c r="H76" s="48"/>
      <c r="I76" s="60"/>
      <c r="J76" s="51">
        <f t="shared" si="4"/>
        <v>2.34</v>
      </c>
      <c r="K76" s="52">
        <f t="shared" si="5"/>
        <v>2457000</v>
      </c>
      <c r="L76" s="52"/>
      <c r="M76" s="52"/>
      <c r="N76" s="52">
        <f t="shared" si="7"/>
        <v>233415</v>
      </c>
      <c r="O76" s="53">
        <f t="shared" si="6"/>
        <v>2223585</v>
      </c>
      <c r="P76" s="61"/>
    </row>
    <row r="77" spans="1:16" ht="13.5">
      <c r="A77" s="45">
        <v>71</v>
      </c>
      <c r="B77" s="15" t="s">
        <v>86</v>
      </c>
      <c r="C77" s="57" t="s">
        <v>7</v>
      </c>
      <c r="D77" s="47">
        <v>15.113</v>
      </c>
      <c r="E77" s="48">
        <v>3.33</v>
      </c>
      <c r="F77" s="48"/>
      <c r="G77" s="48"/>
      <c r="H77" s="48"/>
      <c r="I77" s="60"/>
      <c r="J77" s="51">
        <f t="shared" si="4"/>
        <v>3.33</v>
      </c>
      <c r="K77" s="52">
        <f t="shared" si="5"/>
        <v>3496500</v>
      </c>
      <c r="L77" s="52"/>
      <c r="M77" s="52"/>
      <c r="N77" s="52">
        <f t="shared" si="7"/>
        <v>332167.5</v>
      </c>
      <c r="O77" s="53">
        <f t="shared" si="6"/>
        <v>3164332.5</v>
      </c>
      <c r="P77" s="61"/>
    </row>
    <row r="78" spans="1:16" ht="13.5">
      <c r="A78" s="45">
        <v>72</v>
      </c>
      <c r="B78" s="15" t="s">
        <v>87</v>
      </c>
      <c r="C78" s="57" t="s">
        <v>7</v>
      </c>
      <c r="D78" s="47">
        <v>15.113</v>
      </c>
      <c r="E78" s="48">
        <v>3.33</v>
      </c>
      <c r="F78" s="48"/>
      <c r="G78" s="48"/>
      <c r="H78" s="48"/>
      <c r="I78" s="60"/>
      <c r="J78" s="51">
        <f t="shared" si="4"/>
        <v>3.33</v>
      </c>
      <c r="K78" s="52">
        <f t="shared" si="5"/>
        <v>3496500</v>
      </c>
      <c r="L78" s="52"/>
      <c r="M78" s="52"/>
      <c r="N78" s="52">
        <f t="shared" si="7"/>
        <v>332167.5</v>
      </c>
      <c r="O78" s="53">
        <f t="shared" si="6"/>
        <v>3164332.5</v>
      </c>
      <c r="P78" s="61"/>
    </row>
    <row r="79" spans="1:16" ht="13.5">
      <c r="A79" s="45">
        <v>73</v>
      </c>
      <c r="B79" s="15" t="s">
        <v>175</v>
      </c>
      <c r="C79" s="57" t="s">
        <v>7</v>
      </c>
      <c r="D79" s="47">
        <v>15.113</v>
      </c>
      <c r="E79" s="48">
        <v>3</v>
      </c>
      <c r="F79" s="48"/>
      <c r="G79" s="48"/>
      <c r="H79" s="48"/>
      <c r="I79" s="60"/>
      <c r="J79" s="51">
        <f t="shared" si="4"/>
        <v>3</v>
      </c>
      <c r="K79" s="52">
        <f t="shared" si="5"/>
        <v>3150000</v>
      </c>
      <c r="L79" s="52"/>
      <c r="M79" s="52"/>
      <c r="N79" s="52">
        <f t="shared" si="7"/>
        <v>299250</v>
      </c>
      <c r="O79" s="53">
        <f t="shared" si="6"/>
        <v>2850750</v>
      </c>
      <c r="P79" s="61"/>
    </row>
    <row r="80" spans="1:16" ht="13.5">
      <c r="A80" s="45">
        <v>74</v>
      </c>
      <c r="B80" s="15" t="s">
        <v>88</v>
      </c>
      <c r="C80" s="57" t="s">
        <v>7</v>
      </c>
      <c r="D80" s="47">
        <v>15.113</v>
      </c>
      <c r="E80" s="48">
        <v>2.34</v>
      </c>
      <c r="F80" s="48"/>
      <c r="G80" s="48"/>
      <c r="H80" s="48"/>
      <c r="I80" s="60"/>
      <c r="J80" s="51">
        <f t="shared" si="4"/>
        <v>2.34</v>
      </c>
      <c r="K80" s="52">
        <f t="shared" si="5"/>
        <v>2457000</v>
      </c>
      <c r="L80" s="52"/>
      <c r="M80" s="52"/>
      <c r="N80" s="52">
        <f t="shared" si="7"/>
        <v>233415</v>
      </c>
      <c r="O80" s="53">
        <f t="shared" si="6"/>
        <v>2223585</v>
      </c>
      <c r="P80" s="61"/>
    </row>
    <row r="81" spans="1:16" ht="13.5">
      <c r="A81" s="45">
        <v>75</v>
      </c>
      <c r="B81" s="15" t="s">
        <v>89</v>
      </c>
      <c r="C81" s="57" t="s">
        <v>7</v>
      </c>
      <c r="D81" s="47">
        <v>15.113</v>
      </c>
      <c r="E81" s="48">
        <v>2.67</v>
      </c>
      <c r="F81" s="48"/>
      <c r="G81" s="48"/>
      <c r="H81" s="48"/>
      <c r="I81" s="60"/>
      <c r="J81" s="51">
        <f t="shared" si="4"/>
        <v>2.67</v>
      </c>
      <c r="K81" s="52">
        <f t="shared" si="5"/>
        <v>2803500</v>
      </c>
      <c r="L81" s="52"/>
      <c r="M81" s="52"/>
      <c r="N81" s="52">
        <f t="shared" si="7"/>
        <v>266332.5</v>
      </c>
      <c r="O81" s="53">
        <f t="shared" si="6"/>
        <v>2537167.5</v>
      </c>
      <c r="P81" s="61"/>
    </row>
    <row r="82" spans="1:16" ht="13.5">
      <c r="A82" s="45">
        <v>76</v>
      </c>
      <c r="B82" s="14" t="s">
        <v>90</v>
      </c>
      <c r="C82" s="57" t="s">
        <v>7</v>
      </c>
      <c r="D82" s="47">
        <v>15.113</v>
      </c>
      <c r="E82" s="48">
        <v>2.67</v>
      </c>
      <c r="F82" s="48"/>
      <c r="G82" s="48"/>
      <c r="H82" s="48"/>
      <c r="I82" s="60"/>
      <c r="J82" s="51">
        <f t="shared" si="4"/>
        <v>2.67</v>
      </c>
      <c r="K82" s="52">
        <v>0</v>
      </c>
      <c r="L82" s="52"/>
      <c r="M82" s="52">
        <v>2803500</v>
      </c>
      <c r="N82" s="52"/>
      <c r="O82" s="53"/>
      <c r="P82" s="61" t="s">
        <v>183</v>
      </c>
    </row>
    <row r="83" spans="1:16" ht="13.5">
      <c r="A83" s="45">
        <v>77</v>
      </c>
      <c r="B83" s="14" t="s">
        <v>91</v>
      </c>
      <c r="C83" s="57" t="s">
        <v>7</v>
      </c>
      <c r="D83" s="47">
        <v>15.113</v>
      </c>
      <c r="E83" s="48">
        <v>3</v>
      </c>
      <c r="F83" s="48"/>
      <c r="G83" s="48"/>
      <c r="H83" s="48"/>
      <c r="I83" s="60"/>
      <c r="J83" s="51">
        <f t="shared" si="4"/>
        <v>3</v>
      </c>
      <c r="K83" s="52">
        <f t="shared" si="5"/>
        <v>3150000</v>
      </c>
      <c r="L83" s="52"/>
      <c r="M83" s="52"/>
      <c r="N83" s="52">
        <f t="shared" si="7"/>
        <v>299250</v>
      </c>
      <c r="O83" s="53">
        <f t="shared" si="6"/>
        <v>2850750</v>
      </c>
      <c r="P83" s="61"/>
    </row>
    <row r="84" spans="1:16" ht="13.5">
      <c r="A84" s="45">
        <v>78</v>
      </c>
      <c r="B84" s="14" t="s">
        <v>92</v>
      </c>
      <c r="C84" s="57" t="s">
        <v>7</v>
      </c>
      <c r="D84" s="47">
        <v>15.113</v>
      </c>
      <c r="E84" s="48">
        <v>2.67</v>
      </c>
      <c r="F84" s="48"/>
      <c r="G84" s="48"/>
      <c r="H84" s="48"/>
      <c r="I84" s="60"/>
      <c r="J84" s="51">
        <f t="shared" si="4"/>
        <v>2.67</v>
      </c>
      <c r="K84" s="52">
        <f t="shared" si="5"/>
        <v>2803500</v>
      </c>
      <c r="L84" s="52"/>
      <c r="M84" s="52"/>
      <c r="N84" s="52">
        <f t="shared" si="7"/>
        <v>266332.5</v>
      </c>
      <c r="O84" s="53">
        <f t="shared" si="6"/>
        <v>2537167.5</v>
      </c>
      <c r="P84" s="61"/>
    </row>
    <row r="85" spans="1:16" ht="13.5">
      <c r="A85" s="45">
        <v>79</v>
      </c>
      <c r="B85" s="14" t="s">
        <v>148</v>
      </c>
      <c r="C85" s="57" t="s">
        <v>7</v>
      </c>
      <c r="D85" s="47">
        <v>15.113</v>
      </c>
      <c r="E85" s="48">
        <v>2.67</v>
      </c>
      <c r="F85" s="48"/>
      <c r="G85" s="48"/>
      <c r="H85" s="48"/>
      <c r="I85" s="60"/>
      <c r="J85" s="51">
        <f t="shared" si="4"/>
        <v>2.67</v>
      </c>
      <c r="K85" s="52">
        <f t="shared" si="5"/>
        <v>2803500</v>
      </c>
      <c r="L85" s="52"/>
      <c r="M85" s="52"/>
      <c r="N85" s="52">
        <f t="shared" si="7"/>
        <v>266332.5</v>
      </c>
      <c r="O85" s="53">
        <f t="shared" si="6"/>
        <v>2537167.5</v>
      </c>
      <c r="P85" s="61"/>
    </row>
    <row r="86" spans="1:16" ht="13.5">
      <c r="A86" s="45">
        <v>80</v>
      </c>
      <c r="B86" s="15" t="s">
        <v>93</v>
      </c>
      <c r="C86" s="57" t="s">
        <v>7</v>
      </c>
      <c r="D86" s="47">
        <v>15.113</v>
      </c>
      <c r="E86" s="48">
        <v>2.34</v>
      </c>
      <c r="F86" s="48"/>
      <c r="G86" s="48"/>
      <c r="H86" s="48"/>
      <c r="I86" s="60"/>
      <c r="J86" s="51">
        <f t="shared" si="4"/>
        <v>2.34</v>
      </c>
      <c r="K86" s="52">
        <f t="shared" si="5"/>
        <v>2457000</v>
      </c>
      <c r="L86" s="52"/>
      <c r="M86" s="52"/>
      <c r="N86" s="52">
        <f t="shared" si="7"/>
        <v>233415</v>
      </c>
      <c r="O86" s="53">
        <f t="shared" si="6"/>
        <v>2223585</v>
      </c>
      <c r="P86" s="61"/>
    </row>
    <row r="87" spans="1:16" ht="13.5">
      <c r="A87" s="45">
        <v>81</v>
      </c>
      <c r="B87" s="15" t="s">
        <v>94</v>
      </c>
      <c r="C87" s="57" t="s">
        <v>7</v>
      </c>
      <c r="D87" s="47">
        <v>15.113</v>
      </c>
      <c r="E87" s="48">
        <v>2.34</v>
      </c>
      <c r="F87" s="48"/>
      <c r="G87" s="48"/>
      <c r="H87" s="48"/>
      <c r="I87" s="60"/>
      <c r="J87" s="51">
        <f t="shared" si="4"/>
        <v>2.34</v>
      </c>
      <c r="K87" s="52">
        <f t="shared" si="5"/>
        <v>2457000</v>
      </c>
      <c r="L87" s="52"/>
      <c r="M87" s="52"/>
      <c r="N87" s="52">
        <f t="shared" si="7"/>
        <v>233415</v>
      </c>
      <c r="O87" s="53">
        <f t="shared" si="6"/>
        <v>2223585</v>
      </c>
      <c r="P87" s="61"/>
    </row>
    <row r="88" spans="1:16" ht="13.5">
      <c r="A88" s="45">
        <v>82</v>
      </c>
      <c r="B88" s="14" t="s">
        <v>95</v>
      </c>
      <c r="C88" s="46" t="s">
        <v>6</v>
      </c>
      <c r="D88" s="47">
        <v>15.113</v>
      </c>
      <c r="E88" s="48">
        <v>4.98</v>
      </c>
      <c r="F88" s="48">
        <v>0.25</v>
      </c>
      <c r="G88" s="49">
        <f>E88*0.17</f>
        <v>0.8466000000000001</v>
      </c>
      <c r="H88" s="48"/>
      <c r="I88" s="60"/>
      <c r="J88" s="51">
        <f t="shared" si="4"/>
        <v>6.076600000000001</v>
      </c>
      <c r="K88" s="52">
        <f t="shared" si="5"/>
        <v>6380430.000000001</v>
      </c>
      <c r="L88" s="52"/>
      <c r="M88" s="52"/>
      <c r="N88" s="52">
        <f t="shared" si="7"/>
        <v>606140.8500000001</v>
      </c>
      <c r="O88" s="53">
        <f t="shared" si="6"/>
        <v>5774289.15</v>
      </c>
      <c r="P88" s="54" t="s">
        <v>192</v>
      </c>
    </row>
    <row r="89" spans="1:16" ht="13.5">
      <c r="A89" s="45">
        <v>83</v>
      </c>
      <c r="B89" s="14" t="s">
        <v>96</v>
      </c>
      <c r="C89" s="46" t="s">
        <v>26</v>
      </c>
      <c r="D89" s="47">
        <v>15.113</v>
      </c>
      <c r="E89" s="48">
        <v>4.98</v>
      </c>
      <c r="F89" s="48">
        <v>0.15</v>
      </c>
      <c r="G89" s="49">
        <f>E89*0.11</f>
        <v>0.5478000000000001</v>
      </c>
      <c r="H89" s="48"/>
      <c r="I89" s="60"/>
      <c r="J89" s="51">
        <f t="shared" si="4"/>
        <v>5.677800000000001</v>
      </c>
      <c r="K89" s="52">
        <f t="shared" si="5"/>
        <v>5961690.000000001</v>
      </c>
      <c r="L89" s="52"/>
      <c r="M89" s="52"/>
      <c r="N89" s="52">
        <f t="shared" si="7"/>
        <v>566360.55</v>
      </c>
      <c r="O89" s="53">
        <f t="shared" si="6"/>
        <v>5395329.450000001</v>
      </c>
      <c r="P89" s="54" t="s">
        <v>190</v>
      </c>
    </row>
    <row r="90" spans="1:16" ht="13.5">
      <c r="A90" s="45">
        <v>84</v>
      </c>
      <c r="B90" s="14" t="s">
        <v>149</v>
      </c>
      <c r="C90" s="57" t="s">
        <v>176</v>
      </c>
      <c r="D90" s="47">
        <v>15.113</v>
      </c>
      <c r="E90" s="48">
        <v>3.33</v>
      </c>
      <c r="F90" s="48"/>
      <c r="G90" s="48"/>
      <c r="H90" s="48">
        <v>0.25</v>
      </c>
      <c r="I90" s="60"/>
      <c r="J90" s="51">
        <f t="shared" si="4"/>
        <v>3.58</v>
      </c>
      <c r="K90" s="52">
        <f t="shared" si="5"/>
        <v>3759000</v>
      </c>
      <c r="L90" s="52"/>
      <c r="M90" s="52"/>
      <c r="N90" s="52">
        <f t="shared" si="7"/>
        <v>332167.5</v>
      </c>
      <c r="O90" s="53">
        <f t="shared" si="6"/>
        <v>3426832.5</v>
      </c>
      <c r="P90" s="61"/>
    </row>
    <row r="91" spans="1:16" ht="13.5">
      <c r="A91" s="45">
        <v>85</v>
      </c>
      <c r="B91" s="14" t="s">
        <v>150</v>
      </c>
      <c r="C91" s="57" t="s">
        <v>7</v>
      </c>
      <c r="D91" s="47">
        <v>15.113</v>
      </c>
      <c r="E91" s="48">
        <v>3.33</v>
      </c>
      <c r="F91" s="48"/>
      <c r="G91" s="48"/>
      <c r="H91" s="48"/>
      <c r="I91" s="60"/>
      <c r="J91" s="51">
        <f t="shared" si="4"/>
        <v>3.33</v>
      </c>
      <c r="K91" s="52">
        <f t="shared" si="5"/>
        <v>3496500</v>
      </c>
      <c r="L91" s="52"/>
      <c r="M91" s="52"/>
      <c r="N91" s="52">
        <f t="shared" si="7"/>
        <v>332167.5</v>
      </c>
      <c r="O91" s="53">
        <f t="shared" si="6"/>
        <v>3164332.5</v>
      </c>
      <c r="P91" s="61"/>
    </row>
    <row r="92" spans="1:16" ht="13.5">
      <c r="A92" s="45">
        <v>86</v>
      </c>
      <c r="B92" s="14" t="s">
        <v>97</v>
      </c>
      <c r="C92" s="57" t="s">
        <v>7</v>
      </c>
      <c r="D92" s="47">
        <v>15.113</v>
      </c>
      <c r="E92" s="48">
        <v>3</v>
      </c>
      <c r="F92" s="48"/>
      <c r="G92" s="48"/>
      <c r="H92" s="48"/>
      <c r="I92" s="60"/>
      <c r="J92" s="51">
        <f t="shared" si="4"/>
        <v>3</v>
      </c>
      <c r="K92" s="52">
        <f t="shared" si="5"/>
        <v>3150000</v>
      </c>
      <c r="L92" s="52"/>
      <c r="M92" s="52"/>
      <c r="N92" s="52">
        <f t="shared" si="7"/>
        <v>299250</v>
      </c>
      <c r="O92" s="53">
        <f t="shared" si="6"/>
        <v>2850750</v>
      </c>
      <c r="P92" s="61"/>
    </row>
    <row r="93" spans="1:16" ht="13.5">
      <c r="A93" s="45">
        <v>87</v>
      </c>
      <c r="B93" s="14" t="s">
        <v>98</v>
      </c>
      <c r="C93" s="57" t="s">
        <v>7</v>
      </c>
      <c r="D93" s="47">
        <v>15.113</v>
      </c>
      <c r="E93" s="48">
        <v>2.67</v>
      </c>
      <c r="F93" s="48"/>
      <c r="G93" s="48"/>
      <c r="H93" s="48"/>
      <c r="I93" s="60"/>
      <c r="J93" s="51">
        <f t="shared" si="4"/>
        <v>2.67</v>
      </c>
      <c r="K93" s="52">
        <f t="shared" si="5"/>
        <v>2803500</v>
      </c>
      <c r="L93" s="52"/>
      <c r="M93" s="52"/>
      <c r="N93" s="52">
        <f t="shared" si="7"/>
        <v>266332.5</v>
      </c>
      <c r="O93" s="53">
        <f t="shared" si="6"/>
        <v>2537167.5</v>
      </c>
      <c r="P93" s="61"/>
    </row>
    <row r="94" spans="1:16" ht="13.5">
      <c r="A94" s="45">
        <v>88</v>
      </c>
      <c r="B94" s="14" t="s">
        <v>99</v>
      </c>
      <c r="C94" s="57" t="s">
        <v>7</v>
      </c>
      <c r="D94" s="47">
        <v>15.113</v>
      </c>
      <c r="E94" s="48">
        <v>3.33</v>
      </c>
      <c r="F94" s="48"/>
      <c r="G94" s="48"/>
      <c r="H94" s="48"/>
      <c r="I94" s="60"/>
      <c r="J94" s="51">
        <f t="shared" si="4"/>
        <v>3.33</v>
      </c>
      <c r="K94" s="52">
        <v>0</v>
      </c>
      <c r="L94" s="52"/>
      <c r="M94" s="52">
        <v>3496500</v>
      </c>
      <c r="N94" s="52"/>
      <c r="O94" s="53"/>
      <c r="P94" s="61" t="s">
        <v>183</v>
      </c>
    </row>
    <row r="95" spans="1:16" ht="13.5">
      <c r="A95" s="45">
        <v>89</v>
      </c>
      <c r="B95" s="15" t="s">
        <v>100</v>
      </c>
      <c r="C95" s="57" t="s">
        <v>7</v>
      </c>
      <c r="D95" s="47">
        <v>15.113</v>
      </c>
      <c r="E95" s="48">
        <v>3.33</v>
      </c>
      <c r="F95" s="48"/>
      <c r="G95" s="48"/>
      <c r="H95" s="48"/>
      <c r="I95" s="60"/>
      <c r="J95" s="51">
        <f t="shared" si="4"/>
        <v>3.33</v>
      </c>
      <c r="K95" s="52">
        <f t="shared" si="5"/>
        <v>3496500</v>
      </c>
      <c r="L95" s="52"/>
      <c r="M95" s="52"/>
      <c r="N95" s="52">
        <f t="shared" si="7"/>
        <v>332167.5</v>
      </c>
      <c r="O95" s="53">
        <f t="shared" si="6"/>
        <v>3164332.5</v>
      </c>
      <c r="P95" s="61"/>
    </row>
    <row r="96" spans="1:16" ht="13.5">
      <c r="A96" s="45">
        <v>90</v>
      </c>
      <c r="B96" s="15" t="s">
        <v>101</v>
      </c>
      <c r="C96" s="57" t="s">
        <v>7</v>
      </c>
      <c r="D96" s="47">
        <v>15.113</v>
      </c>
      <c r="E96" s="48">
        <v>3</v>
      </c>
      <c r="F96" s="48"/>
      <c r="G96" s="48"/>
      <c r="H96" s="48"/>
      <c r="I96" s="60"/>
      <c r="J96" s="51">
        <f t="shared" si="4"/>
        <v>3</v>
      </c>
      <c r="K96" s="52">
        <f t="shared" si="5"/>
        <v>3150000</v>
      </c>
      <c r="L96" s="52"/>
      <c r="M96" s="52"/>
      <c r="N96" s="52">
        <f t="shared" si="7"/>
        <v>299250</v>
      </c>
      <c r="O96" s="53">
        <f t="shared" si="6"/>
        <v>2850750</v>
      </c>
      <c r="P96" s="61"/>
    </row>
    <row r="97" spans="1:16" ht="13.5">
      <c r="A97" s="45">
        <v>91</v>
      </c>
      <c r="B97" s="15" t="s">
        <v>151</v>
      </c>
      <c r="C97" s="57" t="s">
        <v>7</v>
      </c>
      <c r="D97" s="47">
        <v>15.113</v>
      </c>
      <c r="E97" s="48">
        <v>2.67</v>
      </c>
      <c r="F97" s="48"/>
      <c r="G97" s="48"/>
      <c r="H97" s="48"/>
      <c r="I97" s="60"/>
      <c r="J97" s="51">
        <f t="shared" si="4"/>
        <v>2.67</v>
      </c>
      <c r="K97" s="52">
        <f t="shared" si="5"/>
        <v>2803500</v>
      </c>
      <c r="L97" s="52"/>
      <c r="M97" s="52"/>
      <c r="N97" s="52">
        <f t="shared" si="7"/>
        <v>266332.5</v>
      </c>
      <c r="O97" s="53">
        <f t="shared" si="6"/>
        <v>2537167.5</v>
      </c>
      <c r="P97" s="61"/>
    </row>
    <row r="98" spans="1:16" ht="13.5">
      <c r="A98" s="45">
        <v>92</v>
      </c>
      <c r="B98" s="15" t="s">
        <v>102</v>
      </c>
      <c r="C98" s="57" t="s">
        <v>7</v>
      </c>
      <c r="D98" s="47">
        <v>15.113</v>
      </c>
      <c r="E98" s="48">
        <v>3.33</v>
      </c>
      <c r="F98" s="48"/>
      <c r="G98" s="48"/>
      <c r="H98" s="48"/>
      <c r="I98" s="60"/>
      <c r="J98" s="51">
        <f t="shared" si="4"/>
        <v>3.33</v>
      </c>
      <c r="K98" s="52">
        <f t="shared" si="5"/>
        <v>3496500</v>
      </c>
      <c r="L98" s="52"/>
      <c r="M98" s="52"/>
      <c r="N98" s="52">
        <f t="shared" si="7"/>
        <v>332167.5</v>
      </c>
      <c r="O98" s="53">
        <f t="shared" si="6"/>
        <v>3164332.5</v>
      </c>
      <c r="P98" s="61"/>
    </row>
    <row r="99" spans="1:16" ht="13.5">
      <c r="A99" s="45">
        <v>93</v>
      </c>
      <c r="B99" s="14" t="s">
        <v>103</v>
      </c>
      <c r="C99" s="46" t="s">
        <v>6</v>
      </c>
      <c r="D99" s="47">
        <v>15.113</v>
      </c>
      <c r="E99" s="48">
        <v>4.32</v>
      </c>
      <c r="F99" s="48">
        <v>0.25</v>
      </c>
      <c r="G99" s="48"/>
      <c r="H99" s="48"/>
      <c r="I99" s="60"/>
      <c r="J99" s="51">
        <f t="shared" si="4"/>
        <v>4.57</v>
      </c>
      <c r="K99" s="52">
        <f t="shared" si="5"/>
        <v>4798500</v>
      </c>
      <c r="L99" s="52"/>
      <c r="M99" s="52"/>
      <c r="N99" s="52">
        <f t="shared" si="7"/>
        <v>455857.5</v>
      </c>
      <c r="O99" s="53">
        <f t="shared" si="6"/>
        <v>4342642.5</v>
      </c>
      <c r="P99" s="61"/>
    </row>
    <row r="100" spans="1:16" ht="13.5">
      <c r="A100" s="45">
        <v>94</v>
      </c>
      <c r="B100" s="14" t="s">
        <v>104</v>
      </c>
      <c r="C100" s="57" t="s">
        <v>7</v>
      </c>
      <c r="D100" s="47">
        <v>15.113</v>
      </c>
      <c r="E100" s="48">
        <v>3.99</v>
      </c>
      <c r="F100" s="48"/>
      <c r="G100" s="48"/>
      <c r="H100" s="48"/>
      <c r="I100" s="60"/>
      <c r="J100" s="51">
        <f t="shared" si="4"/>
        <v>3.99</v>
      </c>
      <c r="K100" s="52">
        <f t="shared" si="5"/>
        <v>4189500</v>
      </c>
      <c r="L100" s="52"/>
      <c r="M100" s="52"/>
      <c r="N100" s="52">
        <f t="shared" si="7"/>
        <v>398002.5</v>
      </c>
      <c r="O100" s="53">
        <f t="shared" si="6"/>
        <v>3791497.5</v>
      </c>
      <c r="P100" s="61"/>
    </row>
    <row r="101" spans="1:16" ht="13.5">
      <c r="A101" s="45">
        <v>95</v>
      </c>
      <c r="B101" s="14" t="s">
        <v>105</v>
      </c>
      <c r="C101" s="57" t="s">
        <v>7</v>
      </c>
      <c r="D101" s="47">
        <v>15.113</v>
      </c>
      <c r="E101" s="48">
        <v>2.67</v>
      </c>
      <c r="F101" s="48"/>
      <c r="G101" s="48"/>
      <c r="H101" s="48"/>
      <c r="I101" s="60"/>
      <c r="J101" s="51">
        <f t="shared" si="4"/>
        <v>2.67</v>
      </c>
      <c r="K101" s="52">
        <v>0</v>
      </c>
      <c r="L101" s="52"/>
      <c r="M101" s="52">
        <v>2803500</v>
      </c>
      <c r="N101" s="52"/>
      <c r="O101" s="53"/>
      <c r="P101" s="61" t="s">
        <v>183</v>
      </c>
    </row>
    <row r="102" spans="1:16" ht="13.5">
      <c r="A102" s="45">
        <v>96</v>
      </c>
      <c r="B102" s="14" t="s">
        <v>106</v>
      </c>
      <c r="C102" s="57" t="s">
        <v>7</v>
      </c>
      <c r="D102" s="47">
        <v>15.113</v>
      </c>
      <c r="E102" s="48">
        <v>3.33</v>
      </c>
      <c r="F102" s="48"/>
      <c r="G102" s="48"/>
      <c r="H102" s="48"/>
      <c r="I102" s="60"/>
      <c r="J102" s="51">
        <f t="shared" si="4"/>
        <v>3.33</v>
      </c>
      <c r="K102" s="52">
        <f t="shared" si="5"/>
        <v>3496500</v>
      </c>
      <c r="L102" s="52"/>
      <c r="M102" s="52"/>
      <c r="N102" s="52">
        <f t="shared" si="7"/>
        <v>332167.5</v>
      </c>
      <c r="O102" s="53">
        <f t="shared" si="6"/>
        <v>3164332.5</v>
      </c>
      <c r="P102" s="61"/>
    </row>
    <row r="103" spans="1:16" ht="13.5">
      <c r="A103" s="45">
        <v>97</v>
      </c>
      <c r="B103" s="14" t="s">
        <v>107</v>
      </c>
      <c r="C103" s="57" t="s">
        <v>7</v>
      </c>
      <c r="D103" s="47">
        <v>15.113</v>
      </c>
      <c r="E103" s="48">
        <v>2.67</v>
      </c>
      <c r="F103" s="48"/>
      <c r="G103" s="48"/>
      <c r="H103" s="48"/>
      <c r="I103" s="60"/>
      <c r="J103" s="51">
        <f t="shared" si="4"/>
        <v>2.67</v>
      </c>
      <c r="K103" s="52">
        <f t="shared" si="5"/>
        <v>2803500</v>
      </c>
      <c r="L103" s="52"/>
      <c r="M103" s="52"/>
      <c r="N103" s="52">
        <f t="shared" si="7"/>
        <v>266332.5</v>
      </c>
      <c r="O103" s="53">
        <f t="shared" si="6"/>
        <v>2537167.5</v>
      </c>
      <c r="P103" s="61"/>
    </row>
    <row r="104" spans="1:16" ht="13.5">
      <c r="A104" s="45">
        <v>98</v>
      </c>
      <c r="B104" s="14" t="s">
        <v>108</v>
      </c>
      <c r="C104" s="57" t="s">
        <v>7</v>
      </c>
      <c r="D104" s="47">
        <v>15.113</v>
      </c>
      <c r="E104" s="48">
        <v>2.67</v>
      </c>
      <c r="F104" s="48"/>
      <c r="G104" s="48"/>
      <c r="H104" s="48"/>
      <c r="I104" s="60"/>
      <c r="J104" s="51">
        <f t="shared" si="4"/>
        <v>2.67</v>
      </c>
      <c r="K104" s="52">
        <f t="shared" si="5"/>
        <v>2803500</v>
      </c>
      <c r="L104" s="52"/>
      <c r="M104" s="52"/>
      <c r="N104" s="52">
        <f t="shared" si="7"/>
        <v>266332.5</v>
      </c>
      <c r="O104" s="53">
        <f t="shared" si="6"/>
        <v>2537167.5</v>
      </c>
      <c r="P104" s="61"/>
    </row>
    <row r="105" spans="1:16" ht="13.5">
      <c r="A105" s="45">
        <v>99</v>
      </c>
      <c r="B105" s="15" t="s">
        <v>109</v>
      </c>
      <c r="C105" s="57" t="s">
        <v>7</v>
      </c>
      <c r="D105" s="47">
        <v>15.113</v>
      </c>
      <c r="E105" s="48">
        <v>4.98</v>
      </c>
      <c r="F105" s="48"/>
      <c r="G105" s="49">
        <f>E105*0.09</f>
        <v>0.44820000000000004</v>
      </c>
      <c r="H105" s="48"/>
      <c r="I105" s="60"/>
      <c r="J105" s="51">
        <f t="shared" si="4"/>
        <v>5.4282</v>
      </c>
      <c r="K105" s="52">
        <f t="shared" si="5"/>
        <v>5699610</v>
      </c>
      <c r="L105" s="52"/>
      <c r="M105" s="52"/>
      <c r="N105" s="52">
        <f t="shared" si="7"/>
        <v>541462.95</v>
      </c>
      <c r="O105" s="53">
        <f t="shared" si="6"/>
        <v>5158147.05</v>
      </c>
      <c r="P105" s="54" t="s">
        <v>191</v>
      </c>
    </row>
    <row r="106" spans="1:16" ht="13.5">
      <c r="A106" s="45">
        <v>100</v>
      </c>
      <c r="B106" s="15" t="s">
        <v>152</v>
      </c>
      <c r="C106" s="57" t="s">
        <v>7</v>
      </c>
      <c r="D106" s="47">
        <v>15.113</v>
      </c>
      <c r="E106" s="48">
        <v>3</v>
      </c>
      <c r="F106" s="48"/>
      <c r="G106" s="48"/>
      <c r="H106" s="48"/>
      <c r="I106" s="60"/>
      <c r="J106" s="51">
        <f t="shared" si="4"/>
        <v>3</v>
      </c>
      <c r="K106" s="52">
        <f t="shared" si="5"/>
        <v>3150000</v>
      </c>
      <c r="L106" s="52"/>
      <c r="M106" s="52"/>
      <c r="N106" s="52">
        <f t="shared" si="7"/>
        <v>299250</v>
      </c>
      <c r="O106" s="53">
        <f t="shared" si="6"/>
        <v>2850750</v>
      </c>
      <c r="P106" s="61"/>
    </row>
    <row r="107" spans="1:16" ht="13.5">
      <c r="A107" s="45">
        <v>101</v>
      </c>
      <c r="B107" s="15" t="s">
        <v>153</v>
      </c>
      <c r="C107" s="57" t="s">
        <v>7</v>
      </c>
      <c r="D107" s="47">
        <v>15.113</v>
      </c>
      <c r="E107" s="48">
        <v>2.67</v>
      </c>
      <c r="F107" s="48"/>
      <c r="G107" s="48"/>
      <c r="H107" s="48"/>
      <c r="I107" s="60"/>
      <c r="J107" s="51">
        <f t="shared" si="4"/>
        <v>2.67</v>
      </c>
      <c r="K107" s="52">
        <f t="shared" si="5"/>
        <v>2803500</v>
      </c>
      <c r="L107" s="52"/>
      <c r="M107" s="52"/>
      <c r="N107" s="52">
        <f t="shared" si="7"/>
        <v>266332.5</v>
      </c>
      <c r="O107" s="53">
        <f t="shared" si="6"/>
        <v>2537167.5</v>
      </c>
      <c r="P107" s="61"/>
    </row>
    <row r="108" spans="1:16" ht="13.5">
      <c r="A108" s="45">
        <v>102</v>
      </c>
      <c r="B108" s="15" t="s">
        <v>110</v>
      </c>
      <c r="C108" s="57" t="s">
        <v>7</v>
      </c>
      <c r="D108" s="47">
        <v>15.113</v>
      </c>
      <c r="E108" s="48">
        <v>2.67</v>
      </c>
      <c r="F108" s="48"/>
      <c r="G108" s="48"/>
      <c r="H108" s="48"/>
      <c r="I108" s="60"/>
      <c r="J108" s="51">
        <f t="shared" si="4"/>
        <v>2.67</v>
      </c>
      <c r="K108" s="52">
        <f t="shared" si="5"/>
        <v>2803500</v>
      </c>
      <c r="L108" s="52"/>
      <c r="M108" s="52"/>
      <c r="N108" s="52">
        <f t="shared" si="7"/>
        <v>266332.5</v>
      </c>
      <c r="O108" s="53">
        <f t="shared" si="6"/>
        <v>2537167.5</v>
      </c>
      <c r="P108" s="61"/>
    </row>
    <row r="109" spans="1:16" ht="13.5">
      <c r="A109" s="45">
        <v>103</v>
      </c>
      <c r="B109" s="15" t="s">
        <v>111</v>
      </c>
      <c r="C109" s="57" t="s">
        <v>7</v>
      </c>
      <c r="D109" s="47">
        <v>15.113</v>
      </c>
      <c r="E109" s="48">
        <v>4.98</v>
      </c>
      <c r="F109" s="48"/>
      <c r="G109" s="48"/>
      <c r="H109" s="48"/>
      <c r="I109" s="60"/>
      <c r="J109" s="51">
        <f t="shared" si="4"/>
        <v>4.98</v>
      </c>
      <c r="K109" s="52">
        <f t="shared" si="5"/>
        <v>5229000</v>
      </c>
      <c r="L109" s="52"/>
      <c r="M109" s="52"/>
      <c r="N109" s="52">
        <f t="shared" si="7"/>
        <v>496755</v>
      </c>
      <c r="O109" s="53">
        <f t="shared" si="6"/>
        <v>4732245</v>
      </c>
      <c r="P109" s="61"/>
    </row>
    <row r="110" spans="1:16" ht="13.5">
      <c r="A110" s="45">
        <v>104</v>
      </c>
      <c r="B110" s="14" t="s">
        <v>112</v>
      </c>
      <c r="C110" s="46" t="s">
        <v>6</v>
      </c>
      <c r="D110" s="47">
        <v>15.113</v>
      </c>
      <c r="E110" s="48">
        <v>4.32</v>
      </c>
      <c r="F110" s="48">
        <v>0.25</v>
      </c>
      <c r="G110" s="48"/>
      <c r="H110" s="48"/>
      <c r="I110" s="60"/>
      <c r="J110" s="51">
        <f t="shared" si="4"/>
        <v>4.57</v>
      </c>
      <c r="K110" s="52">
        <f t="shared" si="5"/>
        <v>4798500</v>
      </c>
      <c r="L110" s="52"/>
      <c r="M110" s="52"/>
      <c r="N110" s="52">
        <f t="shared" si="7"/>
        <v>455857.5</v>
      </c>
      <c r="O110" s="53">
        <f t="shared" si="6"/>
        <v>4342642.5</v>
      </c>
      <c r="P110" s="61"/>
    </row>
    <row r="111" spans="1:16" ht="13.5">
      <c r="A111" s="45">
        <v>105</v>
      </c>
      <c r="B111" s="15" t="s">
        <v>113</v>
      </c>
      <c r="C111" s="46" t="s">
        <v>26</v>
      </c>
      <c r="D111" s="47">
        <v>15.113</v>
      </c>
      <c r="E111" s="48">
        <v>3.99</v>
      </c>
      <c r="F111" s="48">
        <v>0.15</v>
      </c>
      <c r="G111" s="48"/>
      <c r="H111" s="48"/>
      <c r="I111" s="60"/>
      <c r="J111" s="51">
        <f t="shared" si="4"/>
        <v>4.140000000000001</v>
      </c>
      <c r="K111" s="52">
        <f t="shared" si="5"/>
        <v>4347000.000000001</v>
      </c>
      <c r="L111" s="52"/>
      <c r="M111" s="52"/>
      <c r="N111" s="52">
        <f t="shared" si="7"/>
        <v>412965.0000000001</v>
      </c>
      <c r="O111" s="53">
        <f t="shared" si="6"/>
        <v>3934035.000000001</v>
      </c>
      <c r="P111" s="61"/>
    </row>
    <row r="112" spans="1:16" ht="13.5">
      <c r="A112" s="45">
        <v>106</v>
      </c>
      <c r="B112" s="14" t="s">
        <v>114</v>
      </c>
      <c r="C112" s="57" t="s">
        <v>7</v>
      </c>
      <c r="D112" s="47">
        <v>15.113</v>
      </c>
      <c r="E112" s="48">
        <v>4.32</v>
      </c>
      <c r="F112" s="48"/>
      <c r="G112" s="48"/>
      <c r="H112" s="48"/>
      <c r="I112" s="60"/>
      <c r="J112" s="51">
        <f t="shared" si="4"/>
        <v>4.32</v>
      </c>
      <c r="K112" s="52">
        <f t="shared" si="5"/>
        <v>4536000</v>
      </c>
      <c r="L112" s="52"/>
      <c r="M112" s="52"/>
      <c r="N112" s="52">
        <f t="shared" si="7"/>
        <v>430920</v>
      </c>
      <c r="O112" s="53">
        <f t="shared" si="6"/>
        <v>4105080</v>
      </c>
      <c r="P112" s="61"/>
    </row>
    <row r="113" spans="1:16" ht="13.5">
      <c r="A113" s="45">
        <v>107</v>
      </c>
      <c r="B113" s="14" t="s">
        <v>154</v>
      </c>
      <c r="C113" s="57" t="s">
        <v>7</v>
      </c>
      <c r="D113" s="47">
        <v>15.113</v>
      </c>
      <c r="E113" s="48">
        <v>3</v>
      </c>
      <c r="F113" s="48"/>
      <c r="G113" s="48"/>
      <c r="H113" s="48"/>
      <c r="I113" s="60"/>
      <c r="J113" s="51">
        <f t="shared" si="4"/>
        <v>3</v>
      </c>
      <c r="K113" s="52">
        <f t="shared" si="5"/>
        <v>3150000</v>
      </c>
      <c r="L113" s="52"/>
      <c r="M113" s="52"/>
      <c r="N113" s="52">
        <f t="shared" si="7"/>
        <v>299250</v>
      </c>
      <c r="O113" s="53">
        <f t="shared" si="6"/>
        <v>2850750</v>
      </c>
      <c r="P113" s="61"/>
    </row>
    <row r="114" spans="1:16" ht="13.5">
      <c r="A114" s="45">
        <v>108</v>
      </c>
      <c r="B114" s="14" t="s">
        <v>115</v>
      </c>
      <c r="C114" s="57" t="s">
        <v>7</v>
      </c>
      <c r="D114" s="47">
        <v>15.113</v>
      </c>
      <c r="E114" s="48">
        <v>2.34</v>
      </c>
      <c r="F114" s="48"/>
      <c r="G114" s="48"/>
      <c r="H114" s="48"/>
      <c r="I114" s="60"/>
      <c r="J114" s="51">
        <f t="shared" si="4"/>
        <v>2.34</v>
      </c>
      <c r="K114" s="52">
        <f t="shared" si="5"/>
        <v>2457000</v>
      </c>
      <c r="L114" s="52"/>
      <c r="M114" s="52"/>
      <c r="N114" s="52">
        <f t="shared" si="7"/>
        <v>233415</v>
      </c>
      <c r="O114" s="53">
        <f t="shared" si="6"/>
        <v>2223585</v>
      </c>
      <c r="P114" s="61"/>
    </row>
    <row r="115" spans="1:16" ht="13.5">
      <c r="A115" s="45">
        <v>109</v>
      </c>
      <c r="B115" s="15" t="s">
        <v>116</v>
      </c>
      <c r="C115" s="57" t="s">
        <v>194</v>
      </c>
      <c r="D115" s="47">
        <v>15.113</v>
      </c>
      <c r="E115" s="48">
        <v>2.67</v>
      </c>
      <c r="F115" s="48"/>
      <c r="G115" s="48"/>
      <c r="H115" s="48">
        <v>0.25</v>
      </c>
      <c r="I115" s="60"/>
      <c r="J115" s="51">
        <f t="shared" si="4"/>
        <v>2.92</v>
      </c>
      <c r="K115" s="52">
        <f t="shared" si="5"/>
        <v>3066000</v>
      </c>
      <c r="L115" s="52"/>
      <c r="M115" s="52"/>
      <c r="N115" s="52">
        <f t="shared" si="7"/>
        <v>266332.5</v>
      </c>
      <c r="O115" s="53">
        <f t="shared" si="6"/>
        <v>2799667.5</v>
      </c>
      <c r="P115" s="61"/>
    </row>
    <row r="116" spans="1:16" ht="13.5">
      <c r="A116" s="45">
        <v>110</v>
      </c>
      <c r="B116" s="15" t="s">
        <v>117</v>
      </c>
      <c r="C116" s="57" t="s">
        <v>7</v>
      </c>
      <c r="D116" s="47">
        <v>15.113</v>
      </c>
      <c r="E116" s="48">
        <v>2.34</v>
      </c>
      <c r="F116" s="48"/>
      <c r="G116" s="48"/>
      <c r="H116" s="48"/>
      <c r="I116" s="60"/>
      <c r="J116" s="51">
        <f t="shared" si="4"/>
        <v>2.34</v>
      </c>
      <c r="K116" s="52">
        <f t="shared" si="5"/>
        <v>2457000</v>
      </c>
      <c r="L116" s="52"/>
      <c r="M116" s="52"/>
      <c r="N116" s="52">
        <f t="shared" si="7"/>
        <v>233415</v>
      </c>
      <c r="O116" s="53">
        <f t="shared" si="6"/>
        <v>2223585</v>
      </c>
      <c r="P116" s="61"/>
    </row>
    <row r="117" spans="1:16" ht="13.5">
      <c r="A117" s="45">
        <v>111</v>
      </c>
      <c r="B117" s="14" t="s">
        <v>118</v>
      </c>
      <c r="C117" s="57" t="s">
        <v>7</v>
      </c>
      <c r="D117" s="47">
        <v>15.113</v>
      </c>
      <c r="E117" s="48">
        <v>3.33</v>
      </c>
      <c r="F117" s="48"/>
      <c r="G117" s="48"/>
      <c r="H117" s="48"/>
      <c r="I117" s="60"/>
      <c r="J117" s="51">
        <f t="shared" si="4"/>
        <v>3.33</v>
      </c>
      <c r="K117" s="52">
        <f t="shared" si="5"/>
        <v>3496500</v>
      </c>
      <c r="L117" s="52"/>
      <c r="M117" s="52"/>
      <c r="N117" s="52">
        <f t="shared" si="7"/>
        <v>332167.5</v>
      </c>
      <c r="O117" s="53">
        <f t="shared" si="6"/>
        <v>3164332.5</v>
      </c>
      <c r="P117" s="61"/>
    </row>
    <row r="118" spans="1:16" ht="13.5">
      <c r="A118" s="45">
        <v>112</v>
      </c>
      <c r="B118" s="14" t="s">
        <v>155</v>
      </c>
      <c r="C118" s="57" t="s">
        <v>7</v>
      </c>
      <c r="D118" s="47">
        <v>15.113</v>
      </c>
      <c r="E118" s="48">
        <v>3.33</v>
      </c>
      <c r="F118" s="48"/>
      <c r="G118" s="48"/>
      <c r="H118" s="48"/>
      <c r="I118" s="60"/>
      <c r="J118" s="51">
        <f t="shared" si="4"/>
        <v>3.33</v>
      </c>
      <c r="K118" s="52">
        <f t="shared" si="5"/>
        <v>3496500</v>
      </c>
      <c r="L118" s="52"/>
      <c r="M118" s="52"/>
      <c r="N118" s="52">
        <f t="shared" si="7"/>
        <v>332167.5</v>
      </c>
      <c r="O118" s="53">
        <f t="shared" si="6"/>
        <v>3164332.5</v>
      </c>
      <c r="P118" s="61"/>
    </row>
    <row r="119" spans="1:16" ht="13.5">
      <c r="A119" s="45">
        <v>113</v>
      </c>
      <c r="B119" s="14" t="s">
        <v>156</v>
      </c>
      <c r="C119" s="57" t="s">
        <v>7</v>
      </c>
      <c r="D119" s="47">
        <v>15.113</v>
      </c>
      <c r="E119" s="48">
        <v>3</v>
      </c>
      <c r="F119" s="48"/>
      <c r="G119" s="48"/>
      <c r="H119" s="48"/>
      <c r="I119" s="60"/>
      <c r="J119" s="51">
        <f t="shared" si="4"/>
        <v>3</v>
      </c>
      <c r="K119" s="52">
        <f t="shared" si="5"/>
        <v>3150000</v>
      </c>
      <c r="L119" s="52"/>
      <c r="M119" s="52"/>
      <c r="N119" s="52">
        <f t="shared" si="7"/>
        <v>299250</v>
      </c>
      <c r="O119" s="53">
        <f t="shared" si="6"/>
        <v>2850750</v>
      </c>
      <c r="P119" s="61"/>
    </row>
    <row r="120" spans="1:16" ht="13.5">
      <c r="A120" s="45">
        <v>114</v>
      </c>
      <c r="B120" s="14" t="s">
        <v>157</v>
      </c>
      <c r="C120" s="57" t="s">
        <v>7</v>
      </c>
      <c r="D120" s="47">
        <v>15.113</v>
      </c>
      <c r="E120" s="48">
        <v>3.33</v>
      </c>
      <c r="F120" s="48"/>
      <c r="G120" s="48"/>
      <c r="H120" s="48"/>
      <c r="I120" s="60"/>
      <c r="J120" s="51">
        <f t="shared" si="4"/>
        <v>3.33</v>
      </c>
      <c r="K120" s="52">
        <f t="shared" si="5"/>
        <v>3496500</v>
      </c>
      <c r="L120" s="52"/>
      <c r="M120" s="52"/>
      <c r="N120" s="52">
        <f t="shared" si="7"/>
        <v>332167.5</v>
      </c>
      <c r="O120" s="53">
        <f t="shared" si="6"/>
        <v>3164332.5</v>
      </c>
      <c r="P120" s="61"/>
    </row>
    <row r="121" spans="1:16" ht="13.5">
      <c r="A121" s="45">
        <v>115</v>
      </c>
      <c r="B121" s="14" t="s">
        <v>119</v>
      </c>
      <c r="C121" s="57" t="s">
        <v>7</v>
      </c>
      <c r="D121" s="47">
        <v>15.113</v>
      </c>
      <c r="E121" s="48">
        <v>3.33</v>
      </c>
      <c r="F121" s="48"/>
      <c r="G121" s="48"/>
      <c r="H121" s="48"/>
      <c r="I121" s="60"/>
      <c r="J121" s="51">
        <f t="shared" si="4"/>
        <v>3.33</v>
      </c>
      <c r="K121" s="52">
        <f t="shared" si="5"/>
        <v>3496500</v>
      </c>
      <c r="L121" s="52"/>
      <c r="M121" s="52"/>
      <c r="N121" s="52">
        <f t="shared" si="7"/>
        <v>332167.5</v>
      </c>
      <c r="O121" s="53">
        <f t="shared" si="6"/>
        <v>3164332.5</v>
      </c>
      <c r="P121" s="61"/>
    </row>
    <row r="122" spans="1:16" ht="13.5">
      <c r="A122" s="45">
        <v>116</v>
      </c>
      <c r="B122" s="15" t="s">
        <v>120</v>
      </c>
      <c r="C122" s="57" t="s">
        <v>7</v>
      </c>
      <c r="D122" s="47">
        <v>15.113</v>
      </c>
      <c r="E122" s="48">
        <v>3.33</v>
      </c>
      <c r="F122" s="48"/>
      <c r="G122" s="48"/>
      <c r="H122" s="48"/>
      <c r="I122" s="60"/>
      <c r="J122" s="51">
        <f t="shared" si="4"/>
        <v>3.33</v>
      </c>
      <c r="K122" s="52">
        <f t="shared" si="5"/>
        <v>3496500</v>
      </c>
      <c r="L122" s="52"/>
      <c r="M122" s="52"/>
      <c r="N122" s="52">
        <f t="shared" si="7"/>
        <v>332167.5</v>
      </c>
      <c r="O122" s="53">
        <f t="shared" si="6"/>
        <v>3164332.5</v>
      </c>
      <c r="P122" s="61"/>
    </row>
    <row r="123" spans="1:16" ht="13.5">
      <c r="A123" s="45">
        <v>117</v>
      </c>
      <c r="B123" s="15" t="s">
        <v>121</v>
      </c>
      <c r="C123" s="57" t="s">
        <v>7</v>
      </c>
      <c r="D123" s="47">
        <v>15.113</v>
      </c>
      <c r="E123" s="48">
        <v>3</v>
      </c>
      <c r="F123" s="48"/>
      <c r="G123" s="48"/>
      <c r="H123" s="48"/>
      <c r="I123" s="60"/>
      <c r="J123" s="51">
        <f t="shared" si="4"/>
        <v>3</v>
      </c>
      <c r="K123" s="52">
        <f t="shared" si="5"/>
        <v>3150000</v>
      </c>
      <c r="L123" s="52"/>
      <c r="M123" s="52"/>
      <c r="N123" s="52">
        <f t="shared" si="7"/>
        <v>299250</v>
      </c>
      <c r="O123" s="53">
        <f t="shared" si="6"/>
        <v>2850750</v>
      </c>
      <c r="P123" s="61"/>
    </row>
    <row r="124" spans="1:16" ht="13.5">
      <c r="A124" s="45">
        <v>118</v>
      </c>
      <c r="B124" s="14" t="s">
        <v>122</v>
      </c>
      <c r="C124" s="46" t="s">
        <v>6</v>
      </c>
      <c r="D124" s="47">
        <v>15.113</v>
      </c>
      <c r="E124" s="48">
        <v>3.66</v>
      </c>
      <c r="F124" s="48">
        <v>0.25</v>
      </c>
      <c r="G124" s="48"/>
      <c r="H124" s="48"/>
      <c r="I124" s="60"/>
      <c r="J124" s="51">
        <f t="shared" si="4"/>
        <v>3.91</v>
      </c>
      <c r="K124" s="52">
        <f t="shared" si="5"/>
        <v>4105500</v>
      </c>
      <c r="L124" s="52"/>
      <c r="M124" s="52"/>
      <c r="N124" s="52">
        <f t="shared" si="7"/>
        <v>390022.5</v>
      </c>
      <c r="O124" s="53">
        <f t="shared" si="6"/>
        <v>3715477.5</v>
      </c>
      <c r="P124" s="61"/>
    </row>
    <row r="125" spans="1:16" ht="13.5">
      <c r="A125" s="45">
        <v>119</v>
      </c>
      <c r="B125" s="14" t="s">
        <v>123</v>
      </c>
      <c r="C125" s="46" t="s">
        <v>26</v>
      </c>
      <c r="D125" s="47">
        <v>15.113</v>
      </c>
      <c r="E125" s="48">
        <v>3</v>
      </c>
      <c r="F125" s="48">
        <v>0.15</v>
      </c>
      <c r="G125" s="48"/>
      <c r="H125" s="48"/>
      <c r="I125" s="60"/>
      <c r="J125" s="51">
        <f t="shared" si="4"/>
        <v>3.15</v>
      </c>
      <c r="K125" s="52">
        <f t="shared" si="5"/>
        <v>3307500</v>
      </c>
      <c r="L125" s="52"/>
      <c r="M125" s="52"/>
      <c r="N125" s="52">
        <f t="shared" si="7"/>
        <v>314212.5</v>
      </c>
      <c r="O125" s="53">
        <f t="shared" si="6"/>
        <v>2993287.5</v>
      </c>
      <c r="P125" s="61"/>
    </row>
    <row r="126" spans="1:16" ht="13.5">
      <c r="A126" s="45">
        <v>120</v>
      </c>
      <c r="B126" s="14" t="s">
        <v>124</v>
      </c>
      <c r="C126" s="57" t="s">
        <v>30</v>
      </c>
      <c r="D126" s="47">
        <v>15.113</v>
      </c>
      <c r="E126" s="48">
        <v>2.34</v>
      </c>
      <c r="F126" s="48"/>
      <c r="G126" s="48"/>
      <c r="H126" s="48"/>
      <c r="I126" s="60"/>
      <c r="J126" s="51">
        <f t="shared" si="4"/>
        <v>2.34</v>
      </c>
      <c r="K126" s="52">
        <f t="shared" si="5"/>
        <v>2457000</v>
      </c>
      <c r="L126" s="52"/>
      <c r="M126" s="52"/>
      <c r="N126" s="52">
        <f t="shared" si="7"/>
        <v>233415</v>
      </c>
      <c r="O126" s="53">
        <f t="shared" si="6"/>
        <v>2223585</v>
      </c>
      <c r="P126" s="61"/>
    </row>
    <row r="127" spans="1:16" ht="13.5">
      <c r="A127" s="45">
        <v>121</v>
      </c>
      <c r="B127" s="15" t="s">
        <v>125</v>
      </c>
      <c r="C127" s="57" t="s">
        <v>26</v>
      </c>
      <c r="D127" s="47">
        <v>15.113</v>
      </c>
      <c r="E127" s="48">
        <v>2.34</v>
      </c>
      <c r="F127" s="48"/>
      <c r="G127" s="48"/>
      <c r="H127" s="48"/>
      <c r="I127" s="60"/>
      <c r="J127" s="51">
        <f t="shared" si="4"/>
        <v>2.34</v>
      </c>
      <c r="K127" s="52">
        <f t="shared" si="5"/>
        <v>2457000</v>
      </c>
      <c r="L127" s="52"/>
      <c r="M127" s="52"/>
      <c r="N127" s="52">
        <f t="shared" si="7"/>
        <v>233415</v>
      </c>
      <c r="O127" s="53">
        <f t="shared" si="6"/>
        <v>2223585</v>
      </c>
      <c r="P127" s="61"/>
    </row>
    <row r="128" spans="1:16" ht="13.5">
      <c r="A128" s="45">
        <v>122</v>
      </c>
      <c r="B128" s="15" t="s">
        <v>126</v>
      </c>
      <c r="C128" s="57" t="s">
        <v>7</v>
      </c>
      <c r="D128" s="47">
        <v>15.113</v>
      </c>
      <c r="E128" s="48">
        <v>2.34</v>
      </c>
      <c r="F128" s="48"/>
      <c r="G128" s="48"/>
      <c r="H128" s="48"/>
      <c r="I128" s="60"/>
      <c r="J128" s="51">
        <f t="shared" si="4"/>
        <v>2.34</v>
      </c>
      <c r="K128" s="52">
        <f t="shared" si="5"/>
        <v>2457000</v>
      </c>
      <c r="L128" s="52"/>
      <c r="M128" s="52"/>
      <c r="N128" s="52">
        <f t="shared" si="7"/>
        <v>233415</v>
      </c>
      <c r="O128" s="53">
        <f t="shared" si="6"/>
        <v>2223585</v>
      </c>
      <c r="P128" s="61"/>
    </row>
    <row r="129" spans="1:16" ht="13.5">
      <c r="A129" s="45">
        <v>123</v>
      </c>
      <c r="B129" s="14" t="s">
        <v>127</v>
      </c>
      <c r="C129" s="57" t="s">
        <v>7</v>
      </c>
      <c r="D129" s="47">
        <v>15.113</v>
      </c>
      <c r="E129" s="48">
        <v>4.98</v>
      </c>
      <c r="F129" s="48">
        <v>0.15</v>
      </c>
      <c r="G129" s="49">
        <f>E129*0.07</f>
        <v>0.3486000000000001</v>
      </c>
      <c r="H129" s="48"/>
      <c r="I129" s="62"/>
      <c r="J129" s="51">
        <f t="shared" si="4"/>
        <v>5.478600000000001</v>
      </c>
      <c r="K129" s="52">
        <f t="shared" si="5"/>
        <v>5752530.000000001</v>
      </c>
      <c r="L129" s="52"/>
      <c r="M129" s="52"/>
      <c r="N129" s="52">
        <f t="shared" si="7"/>
        <v>546490.3500000001</v>
      </c>
      <c r="O129" s="53">
        <f t="shared" si="6"/>
        <v>5206039.65</v>
      </c>
      <c r="P129" s="54" t="s">
        <v>189</v>
      </c>
    </row>
    <row r="130" spans="1:16" ht="13.5">
      <c r="A130" s="45">
        <v>124</v>
      </c>
      <c r="B130" s="14" t="s">
        <v>128</v>
      </c>
      <c r="C130" s="46" t="s">
        <v>30</v>
      </c>
      <c r="D130" s="63" t="s">
        <v>185</v>
      </c>
      <c r="E130" s="48">
        <v>3.66</v>
      </c>
      <c r="F130" s="48">
        <v>0.25</v>
      </c>
      <c r="G130" s="48"/>
      <c r="H130" s="48">
        <v>0.25</v>
      </c>
      <c r="I130" s="61"/>
      <c r="J130" s="51">
        <f t="shared" si="4"/>
        <v>4.16</v>
      </c>
      <c r="K130" s="52">
        <f t="shared" si="5"/>
        <v>4368000</v>
      </c>
      <c r="L130" s="52"/>
      <c r="M130" s="52"/>
      <c r="N130" s="52">
        <f t="shared" si="7"/>
        <v>390022.5</v>
      </c>
      <c r="O130" s="53">
        <f t="shared" si="6"/>
        <v>3977977.5</v>
      </c>
      <c r="P130" s="61"/>
    </row>
    <row r="131" spans="1:16" ht="13.5">
      <c r="A131" s="45">
        <v>125</v>
      </c>
      <c r="B131" s="14" t="s">
        <v>158</v>
      </c>
      <c r="C131" s="46" t="s">
        <v>26</v>
      </c>
      <c r="D131" s="63" t="s">
        <v>186</v>
      </c>
      <c r="E131" s="48">
        <v>2.94</v>
      </c>
      <c r="F131" s="48">
        <v>0.15</v>
      </c>
      <c r="G131" s="48"/>
      <c r="H131" s="48">
        <v>0.1</v>
      </c>
      <c r="I131" s="61"/>
      <c r="J131" s="51">
        <f t="shared" si="4"/>
        <v>3.19</v>
      </c>
      <c r="K131" s="52">
        <f t="shared" si="5"/>
        <v>3349500</v>
      </c>
      <c r="L131" s="52"/>
      <c r="M131" s="52"/>
      <c r="N131" s="52">
        <f t="shared" si="7"/>
        <v>308227.5</v>
      </c>
      <c r="O131" s="53">
        <f t="shared" si="6"/>
        <v>3041272.5</v>
      </c>
      <c r="P131" s="61"/>
    </row>
    <row r="132" spans="1:16" ht="13.5">
      <c r="A132" s="64">
        <v>126</v>
      </c>
      <c r="B132" s="16" t="s">
        <v>129</v>
      </c>
      <c r="C132" s="65" t="s">
        <v>177</v>
      </c>
      <c r="D132" s="66" t="s">
        <v>187</v>
      </c>
      <c r="E132" s="67">
        <v>2.46</v>
      </c>
      <c r="F132" s="68"/>
      <c r="G132" s="68"/>
      <c r="H132" s="68"/>
      <c r="I132" s="69"/>
      <c r="J132" s="70">
        <f t="shared" si="4"/>
        <v>2.46</v>
      </c>
      <c r="K132" s="116">
        <f t="shared" si="5"/>
        <v>2583000</v>
      </c>
      <c r="L132" s="71"/>
      <c r="M132" s="71"/>
      <c r="N132" s="52">
        <f t="shared" si="7"/>
        <v>245385</v>
      </c>
      <c r="O132" s="72">
        <f t="shared" si="6"/>
        <v>2337615</v>
      </c>
      <c r="P132" s="69"/>
    </row>
    <row r="133" spans="1:16" ht="15">
      <c r="A133" s="21"/>
      <c r="B133" s="18" t="s">
        <v>171</v>
      </c>
      <c r="C133" s="22"/>
      <c r="D133" s="26"/>
      <c r="E133" s="73">
        <f>SUM(E7:E132)</f>
        <v>443.39999999999986</v>
      </c>
      <c r="F133" s="73">
        <f aca="true" t="shared" si="8" ref="F133:P133">SUM(F7:F132)</f>
        <v>5.950000000000001</v>
      </c>
      <c r="G133" s="74">
        <f t="shared" si="8"/>
        <v>4.1334</v>
      </c>
      <c r="H133" s="75">
        <f t="shared" si="8"/>
        <v>1.1</v>
      </c>
      <c r="I133" s="26">
        <f t="shared" si="8"/>
        <v>0</v>
      </c>
      <c r="J133" s="25">
        <f t="shared" si="8"/>
        <v>454.58339999999976</v>
      </c>
      <c r="K133" s="26">
        <f t="shared" si="8"/>
        <v>459830070</v>
      </c>
      <c r="L133" s="26">
        <f t="shared" si="8"/>
        <v>3843000</v>
      </c>
      <c r="M133" s="26">
        <f t="shared" si="8"/>
        <v>13639500</v>
      </c>
      <c r="N133" s="26">
        <f t="shared" si="8"/>
        <v>43506648.15000001</v>
      </c>
      <c r="O133" s="26">
        <f t="shared" si="8"/>
        <v>416323421.8499999</v>
      </c>
      <c r="P133" s="76">
        <f t="shared" si="8"/>
        <v>0</v>
      </c>
    </row>
    <row r="134" spans="1:16" ht="13.5">
      <c r="A134" s="77">
        <v>1</v>
      </c>
      <c r="B134" s="17" t="s">
        <v>159</v>
      </c>
      <c r="C134" s="78" t="s">
        <v>7</v>
      </c>
      <c r="D134" s="79">
        <v>15.113</v>
      </c>
      <c r="E134" s="79">
        <v>1.989</v>
      </c>
      <c r="F134" s="79"/>
      <c r="G134" s="79"/>
      <c r="H134" s="79"/>
      <c r="I134" s="80"/>
      <c r="J134" s="81">
        <f aca="true" t="shared" si="9" ref="J134:J145">E134+F134+G134+H134+I134</f>
        <v>1.989</v>
      </c>
      <c r="K134" s="82">
        <f>J134*1050000</f>
        <v>2088450</v>
      </c>
      <c r="L134" s="82"/>
      <c r="M134" s="82"/>
      <c r="N134" s="82">
        <f>(E134+F134+G134)*1050000*9.5%</f>
        <v>198402.75</v>
      </c>
      <c r="O134" s="83">
        <f aca="true" t="shared" si="10" ref="O134:O145">K134-L134-M134-N134</f>
        <v>1890047.25</v>
      </c>
      <c r="P134" s="80"/>
    </row>
    <row r="135" spans="1:16" ht="13.5">
      <c r="A135" s="45">
        <v>2</v>
      </c>
      <c r="B135" s="15" t="s">
        <v>160</v>
      </c>
      <c r="C135" s="57" t="s">
        <v>7</v>
      </c>
      <c r="D135" s="48">
        <v>15.113</v>
      </c>
      <c r="E135" s="48">
        <v>1.989</v>
      </c>
      <c r="F135" s="48"/>
      <c r="G135" s="48"/>
      <c r="H135" s="48"/>
      <c r="I135" s="61"/>
      <c r="J135" s="51">
        <f t="shared" si="9"/>
        <v>1.989</v>
      </c>
      <c r="K135" s="82">
        <f aca="true" t="shared" si="11" ref="K135:K144">J135*1050000</f>
        <v>2088450</v>
      </c>
      <c r="L135" s="52"/>
      <c r="M135" s="52"/>
      <c r="N135" s="82">
        <f aca="true" t="shared" si="12" ref="N135:N145">(E135+F135+G135)*1050000*9.5%</f>
        <v>198402.75</v>
      </c>
      <c r="O135" s="53">
        <f t="shared" si="10"/>
        <v>1890047.25</v>
      </c>
      <c r="P135" s="61"/>
    </row>
    <row r="136" spans="1:16" ht="13.5">
      <c r="A136" s="45">
        <v>3</v>
      </c>
      <c r="B136" s="15" t="s">
        <v>161</v>
      </c>
      <c r="C136" s="57" t="s">
        <v>7</v>
      </c>
      <c r="D136" s="48">
        <v>15.113</v>
      </c>
      <c r="E136" s="48">
        <v>1.989</v>
      </c>
      <c r="F136" s="48"/>
      <c r="G136" s="48"/>
      <c r="H136" s="48"/>
      <c r="I136" s="61"/>
      <c r="J136" s="51">
        <f t="shared" si="9"/>
        <v>1.989</v>
      </c>
      <c r="K136" s="82">
        <f t="shared" si="11"/>
        <v>2088450</v>
      </c>
      <c r="L136" s="52"/>
      <c r="M136" s="52"/>
      <c r="N136" s="82">
        <f t="shared" si="12"/>
        <v>198402.75</v>
      </c>
      <c r="O136" s="53">
        <f t="shared" si="10"/>
        <v>1890047.25</v>
      </c>
      <c r="P136" s="61"/>
    </row>
    <row r="137" spans="1:16" ht="13.5">
      <c r="A137" s="45">
        <v>4</v>
      </c>
      <c r="B137" s="15" t="s">
        <v>162</v>
      </c>
      <c r="C137" s="57" t="s">
        <v>7</v>
      </c>
      <c r="D137" s="48">
        <v>15.113</v>
      </c>
      <c r="E137" s="48">
        <v>1.989</v>
      </c>
      <c r="F137" s="48"/>
      <c r="G137" s="48"/>
      <c r="H137" s="48"/>
      <c r="I137" s="61"/>
      <c r="J137" s="51">
        <f t="shared" si="9"/>
        <v>1.989</v>
      </c>
      <c r="K137" s="82">
        <f t="shared" si="11"/>
        <v>2088450</v>
      </c>
      <c r="L137" s="52"/>
      <c r="M137" s="52"/>
      <c r="N137" s="82">
        <f t="shared" si="12"/>
        <v>198402.75</v>
      </c>
      <c r="O137" s="53">
        <f t="shared" si="10"/>
        <v>1890047.25</v>
      </c>
      <c r="P137" s="61"/>
    </row>
    <row r="138" spans="1:16" ht="13.5">
      <c r="A138" s="45">
        <v>5</v>
      </c>
      <c r="B138" s="15" t="s">
        <v>163</v>
      </c>
      <c r="C138" s="57" t="s">
        <v>7</v>
      </c>
      <c r="D138" s="48">
        <v>15.113</v>
      </c>
      <c r="E138" s="48">
        <v>1.989</v>
      </c>
      <c r="F138" s="48"/>
      <c r="G138" s="48"/>
      <c r="H138" s="48"/>
      <c r="I138" s="61"/>
      <c r="J138" s="51">
        <f t="shared" si="9"/>
        <v>1.989</v>
      </c>
      <c r="K138" s="82">
        <f t="shared" si="11"/>
        <v>2088450</v>
      </c>
      <c r="L138" s="52"/>
      <c r="M138" s="52"/>
      <c r="N138" s="82">
        <f t="shared" si="12"/>
        <v>198402.75</v>
      </c>
      <c r="O138" s="53">
        <f t="shared" si="10"/>
        <v>1890047.25</v>
      </c>
      <c r="P138" s="61"/>
    </row>
    <row r="139" spans="1:16" ht="13.5">
      <c r="A139" s="45">
        <v>6</v>
      </c>
      <c r="B139" s="15" t="s">
        <v>164</v>
      </c>
      <c r="C139" s="57" t="s">
        <v>7</v>
      </c>
      <c r="D139" s="48">
        <v>15.113</v>
      </c>
      <c r="E139" s="48">
        <v>1.989</v>
      </c>
      <c r="F139" s="48"/>
      <c r="G139" s="48"/>
      <c r="H139" s="48"/>
      <c r="I139" s="61"/>
      <c r="J139" s="51">
        <f t="shared" si="9"/>
        <v>1.989</v>
      </c>
      <c r="K139" s="82">
        <f t="shared" si="11"/>
        <v>2088450</v>
      </c>
      <c r="L139" s="52"/>
      <c r="M139" s="52"/>
      <c r="N139" s="82">
        <f t="shared" si="12"/>
        <v>198402.75</v>
      </c>
      <c r="O139" s="53">
        <f t="shared" si="10"/>
        <v>1890047.25</v>
      </c>
      <c r="P139" s="61"/>
    </row>
    <row r="140" spans="1:16" ht="13.5">
      <c r="A140" s="45">
        <v>7</v>
      </c>
      <c r="B140" s="14" t="s">
        <v>166</v>
      </c>
      <c r="C140" s="46" t="s">
        <v>178</v>
      </c>
      <c r="D140" s="48">
        <v>15.113</v>
      </c>
      <c r="E140" s="48">
        <v>3.66</v>
      </c>
      <c r="F140" s="48">
        <v>0.25</v>
      </c>
      <c r="G140" s="48"/>
      <c r="H140" s="48"/>
      <c r="I140" s="61"/>
      <c r="J140" s="51">
        <f t="shared" si="9"/>
        <v>3.91</v>
      </c>
      <c r="K140" s="82">
        <f t="shared" si="11"/>
        <v>4105500</v>
      </c>
      <c r="L140" s="52"/>
      <c r="M140" s="52"/>
      <c r="N140" s="82">
        <f t="shared" si="12"/>
        <v>390022.5</v>
      </c>
      <c r="O140" s="53">
        <f t="shared" si="10"/>
        <v>3715477.5</v>
      </c>
      <c r="P140" s="61"/>
    </row>
    <row r="141" spans="1:16" ht="13.5">
      <c r="A141" s="45">
        <v>8</v>
      </c>
      <c r="B141" s="14" t="s">
        <v>167</v>
      </c>
      <c r="C141" s="46" t="s">
        <v>179</v>
      </c>
      <c r="D141" s="48">
        <v>15.114</v>
      </c>
      <c r="E141" s="48">
        <v>3.26</v>
      </c>
      <c r="F141" s="48"/>
      <c r="G141" s="48"/>
      <c r="H141" s="48"/>
      <c r="I141" s="61"/>
      <c r="J141" s="51">
        <f t="shared" si="9"/>
        <v>3.26</v>
      </c>
      <c r="K141" s="82">
        <f t="shared" si="11"/>
        <v>3423000</v>
      </c>
      <c r="L141" s="52"/>
      <c r="M141" s="52"/>
      <c r="N141" s="82">
        <f t="shared" si="12"/>
        <v>325185</v>
      </c>
      <c r="O141" s="53">
        <f t="shared" si="10"/>
        <v>3097815</v>
      </c>
      <c r="P141" s="61"/>
    </row>
    <row r="142" spans="1:16" ht="13.5">
      <c r="A142" s="45">
        <v>9</v>
      </c>
      <c r="B142" s="15" t="s">
        <v>165</v>
      </c>
      <c r="C142" s="57" t="s">
        <v>181</v>
      </c>
      <c r="D142" s="48">
        <v>1.008</v>
      </c>
      <c r="E142" s="48">
        <v>1.35</v>
      </c>
      <c r="F142" s="48"/>
      <c r="G142" s="48"/>
      <c r="H142" s="48"/>
      <c r="I142" s="61"/>
      <c r="J142" s="51">
        <f t="shared" si="9"/>
        <v>1.35</v>
      </c>
      <c r="K142" s="82">
        <f t="shared" si="11"/>
        <v>1417500</v>
      </c>
      <c r="L142" s="52"/>
      <c r="M142" s="52"/>
      <c r="N142" s="82">
        <f t="shared" si="12"/>
        <v>134662.5</v>
      </c>
      <c r="O142" s="53">
        <f t="shared" si="10"/>
        <v>1282837.5</v>
      </c>
      <c r="P142" s="61"/>
    </row>
    <row r="143" spans="1:16" ht="13.5">
      <c r="A143" s="45">
        <v>10</v>
      </c>
      <c r="B143" s="14" t="s">
        <v>168</v>
      </c>
      <c r="C143" s="46" t="s">
        <v>180</v>
      </c>
      <c r="D143" s="48">
        <v>1.004</v>
      </c>
      <c r="E143" s="48">
        <v>2.06</v>
      </c>
      <c r="F143" s="48"/>
      <c r="G143" s="48"/>
      <c r="H143" s="48"/>
      <c r="I143" s="61"/>
      <c r="J143" s="51">
        <f t="shared" si="9"/>
        <v>2.06</v>
      </c>
      <c r="K143" s="82">
        <f t="shared" si="11"/>
        <v>2163000</v>
      </c>
      <c r="L143" s="52"/>
      <c r="M143" s="52"/>
      <c r="N143" s="82">
        <f t="shared" si="12"/>
        <v>205485</v>
      </c>
      <c r="O143" s="53">
        <f t="shared" si="10"/>
        <v>1957515</v>
      </c>
      <c r="P143" s="61"/>
    </row>
    <row r="144" spans="1:16" ht="13.5">
      <c r="A144" s="45">
        <v>11</v>
      </c>
      <c r="B144" s="14" t="s">
        <v>169</v>
      </c>
      <c r="C144" s="46" t="s">
        <v>182</v>
      </c>
      <c r="D144" s="48">
        <v>1.011</v>
      </c>
      <c r="E144" s="48">
        <v>2.04</v>
      </c>
      <c r="F144" s="48"/>
      <c r="G144" s="48"/>
      <c r="H144" s="48"/>
      <c r="I144" s="61"/>
      <c r="J144" s="51">
        <f t="shared" si="9"/>
        <v>2.04</v>
      </c>
      <c r="K144" s="82">
        <f t="shared" si="11"/>
        <v>2142000</v>
      </c>
      <c r="L144" s="52"/>
      <c r="M144" s="52"/>
      <c r="N144" s="82">
        <f t="shared" si="12"/>
        <v>203490</v>
      </c>
      <c r="O144" s="53">
        <f t="shared" si="10"/>
        <v>1938510</v>
      </c>
      <c r="P144" s="61"/>
    </row>
    <row r="145" spans="1:16" ht="13.5">
      <c r="A145" s="64">
        <v>12</v>
      </c>
      <c r="B145" s="16" t="s">
        <v>170</v>
      </c>
      <c r="C145" s="65" t="s">
        <v>182</v>
      </c>
      <c r="D145" s="67">
        <v>1.011</v>
      </c>
      <c r="E145" s="67">
        <v>2.04</v>
      </c>
      <c r="F145" s="68"/>
      <c r="G145" s="68"/>
      <c r="H145" s="69"/>
      <c r="I145" s="69"/>
      <c r="J145" s="70">
        <f t="shared" si="9"/>
        <v>2.04</v>
      </c>
      <c r="K145" s="82">
        <f>J145*1050000</f>
        <v>2142000</v>
      </c>
      <c r="L145" s="71"/>
      <c r="M145" s="71"/>
      <c r="N145" s="82">
        <f t="shared" si="12"/>
        <v>203490</v>
      </c>
      <c r="O145" s="72">
        <f t="shared" si="10"/>
        <v>1938510</v>
      </c>
      <c r="P145" s="69"/>
    </row>
    <row r="146" spans="1:16" ht="15">
      <c r="A146" s="21"/>
      <c r="B146" s="18" t="s">
        <v>172</v>
      </c>
      <c r="C146" s="22"/>
      <c r="D146" s="23"/>
      <c r="E146" s="21">
        <f>SUM(E134:E145)</f>
        <v>26.343999999999998</v>
      </c>
      <c r="F146" s="73">
        <f aca="true" t="shared" si="13" ref="F146:P146">SUM(F134:F145)</f>
        <v>0.25</v>
      </c>
      <c r="G146" s="74">
        <f t="shared" si="13"/>
        <v>0</v>
      </c>
      <c r="H146" s="84">
        <f t="shared" si="13"/>
        <v>0</v>
      </c>
      <c r="I146" s="26">
        <f t="shared" si="13"/>
        <v>0</v>
      </c>
      <c r="J146" s="25">
        <f t="shared" si="13"/>
        <v>26.593999999999998</v>
      </c>
      <c r="K146" s="26">
        <f t="shared" si="13"/>
        <v>27923700</v>
      </c>
      <c r="L146" s="26">
        <f t="shared" si="13"/>
        <v>0</v>
      </c>
      <c r="M146" s="26">
        <f t="shared" si="13"/>
        <v>0</v>
      </c>
      <c r="N146" s="26">
        <f t="shared" si="13"/>
        <v>2652751.5</v>
      </c>
      <c r="O146" s="26">
        <f t="shared" si="13"/>
        <v>25270948.5</v>
      </c>
      <c r="P146" s="21">
        <f t="shared" si="13"/>
        <v>0</v>
      </c>
    </row>
    <row r="147" spans="1:16" ht="15">
      <c r="A147" s="21"/>
      <c r="B147" s="21" t="s">
        <v>173</v>
      </c>
      <c r="C147" s="22"/>
      <c r="D147" s="23"/>
      <c r="E147" s="85">
        <f aca="true" t="shared" si="14" ref="E147:P147">E133+E146</f>
        <v>469.74399999999986</v>
      </c>
      <c r="F147" s="86">
        <f t="shared" si="14"/>
        <v>6.200000000000001</v>
      </c>
      <c r="G147" s="85">
        <f t="shared" si="14"/>
        <v>4.1334</v>
      </c>
      <c r="H147" s="86">
        <f t="shared" si="14"/>
        <v>1.1</v>
      </c>
      <c r="I147" s="87">
        <f t="shared" si="14"/>
        <v>0</v>
      </c>
      <c r="J147" s="88">
        <f t="shared" si="14"/>
        <v>481.17739999999975</v>
      </c>
      <c r="K147" s="26">
        <f t="shared" si="14"/>
        <v>487753770</v>
      </c>
      <c r="L147" s="26">
        <f t="shared" si="14"/>
        <v>3843000</v>
      </c>
      <c r="M147" s="26">
        <f t="shared" si="14"/>
        <v>13639500</v>
      </c>
      <c r="N147" s="26">
        <f t="shared" si="14"/>
        <v>46159399.65000001</v>
      </c>
      <c r="O147" s="26">
        <f t="shared" si="14"/>
        <v>441594370.3499999</v>
      </c>
      <c r="P147" s="26">
        <f t="shared" si="14"/>
        <v>0</v>
      </c>
    </row>
    <row r="148" spans="1:16" ht="15">
      <c r="A148" s="28"/>
      <c r="B148" s="89"/>
      <c r="C148" s="90"/>
      <c r="D148" s="91"/>
      <c r="E148" s="92"/>
      <c r="F148" s="93"/>
      <c r="G148" s="92"/>
      <c r="H148" s="93"/>
      <c r="I148" s="94"/>
      <c r="J148" s="95"/>
      <c r="K148" s="29"/>
      <c r="L148" s="29"/>
      <c r="M148" s="29"/>
      <c r="N148" s="29"/>
      <c r="O148" s="29"/>
      <c r="P148" s="29"/>
    </row>
    <row r="149" spans="1:16" ht="15">
      <c r="A149" s="28"/>
      <c r="B149" s="113"/>
      <c r="C149" s="90"/>
      <c r="D149" s="91"/>
      <c r="E149" s="137" t="s">
        <v>206</v>
      </c>
      <c r="F149" s="137" t="s">
        <v>16</v>
      </c>
      <c r="G149" s="92"/>
      <c r="H149" s="93"/>
      <c r="I149" s="94"/>
      <c r="J149" s="95"/>
      <c r="K149" s="29"/>
      <c r="L149" s="102" t="s">
        <v>195</v>
      </c>
      <c r="P149" s="29"/>
    </row>
    <row r="150" spans="1:16" ht="15.75" customHeight="1">
      <c r="A150" s="96"/>
      <c r="B150" s="96"/>
      <c r="C150" s="97"/>
      <c r="D150" s="98"/>
      <c r="E150" s="138"/>
      <c r="F150" s="138"/>
      <c r="G150" s="12"/>
      <c r="H150" s="7"/>
      <c r="I150" s="7"/>
      <c r="J150" s="12"/>
      <c r="K150" s="99"/>
      <c r="L150" s="99"/>
      <c r="M150" s="5" t="s">
        <v>11</v>
      </c>
      <c r="O150" s="99"/>
      <c r="P150" s="7"/>
    </row>
    <row r="151" spans="2:13" ht="18.75">
      <c r="B151" s="24" t="s">
        <v>9</v>
      </c>
      <c r="C151" s="100"/>
      <c r="D151" s="3"/>
      <c r="E151" s="134" t="s">
        <v>196</v>
      </c>
      <c r="F151" s="135">
        <v>2.34</v>
      </c>
      <c r="G151" s="19"/>
      <c r="H151" s="101"/>
      <c r="J151" s="6"/>
      <c r="M151" s="105"/>
    </row>
    <row r="152" spans="3:13" ht="18.75">
      <c r="C152" s="103"/>
      <c r="E152" s="134" t="s">
        <v>197</v>
      </c>
      <c r="F152" s="135">
        <v>2.67</v>
      </c>
      <c r="G152" s="19"/>
      <c r="H152" s="101"/>
      <c r="K152" s="104"/>
      <c r="M152" s="105"/>
    </row>
    <row r="153" spans="3:13" ht="18.75">
      <c r="C153" s="103"/>
      <c r="E153" s="134" t="s">
        <v>198</v>
      </c>
      <c r="F153" s="136">
        <v>3</v>
      </c>
      <c r="G153" s="19"/>
      <c r="J153" s="6"/>
      <c r="L153" s="105"/>
      <c r="M153" s="105"/>
    </row>
    <row r="154" spans="3:12" ht="18.75">
      <c r="C154" s="103"/>
      <c r="E154" s="134" t="s">
        <v>199</v>
      </c>
      <c r="F154" s="135">
        <v>3.33</v>
      </c>
      <c r="G154" s="106"/>
      <c r="I154" s="103"/>
      <c r="J154" s="6"/>
      <c r="L154" s="107"/>
    </row>
    <row r="155" spans="3:13" ht="18.75">
      <c r="C155" s="103"/>
      <c r="E155" s="134" t="s">
        <v>200</v>
      </c>
      <c r="F155" s="135">
        <v>3.66</v>
      </c>
      <c r="G155" s="108"/>
      <c r="J155" s="6"/>
      <c r="L155" s="105"/>
      <c r="M155" s="5" t="s">
        <v>31</v>
      </c>
    </row>
    <row r="156" spans="1:10" ht="18.75">
      <c r="A156" s="24" t="s">
        <v>10</v>
      </c>
      <c r="C156" s="103"/>
      <c r="E156" s="134" t="s">
        <v>201</v>
      </c>
      <c r="F156" s="135">
        <v>3.99</v>
      </c>
      <c r="G156" s="19"/>
      <c r="J156" s="6"/>
    </row>
    <row r="157" spans="3:10" ht="18.75">
      <c r="C157" s="103"/>
      <c r="E157" s="134" t="s">
        <v>202</v>
      </c>
      <c r="F157" s="135">
        <v>4.32</v>
      </c>
      <c r="G157" s="19"/>
      <c r="J157" s="6"/>
    </row>
    <row r="158" spans="2:15" ht="18.75">
      <c r="B158" s="109"/>
      <c r="C158" s="103"/>
      <c r="E158" s="134" t="s">
        <v>203</v>
      </c>
      <c r="F158" s="135">
        <v>4.65</v>
      </c>
      <c r="G158" s="6"/>
      <c r="J158" s="6"/>
      <c r="K158" s="110"/>
      <c r="L158" s="110"/>
      <c r="M158" s="110"/>
      <c r="O158" s="110"/>
    </row>
    <row r="159" spans="2:15" ht="18.75">
      <c r="B159" s="111"/>
      <c r="C159" s="7"/>
      <c r="D159" s="8"/>
      <c r="E159" s="134" t="s">
        <v>204</v>
      </c>
      <c r="F159" s="135">
        <v>4.98</v>
      </c>
      <c r="G159" s="7"/>
      <c r="K159" s="6"/>
      <c r="L159" s="6"/>
      <c r="M159" s="6"/>
      <c r="N159" s="6"/>
      <c r="O159" s="6"/>
    </row>
    <row r="160" spans="2:15" ht="18.75">
      <c r="B160" s="111"/>
      <c r="C160" s="7"/>
      <c r="D160" s="8"/>
      <c r="E160" s="133"/>
      <c r="G160" s="115"/>
      <c r="K160" s="6"/>
      <c r="L160" s="6"/>
      <c r="M160" s="6"/>
      <c r="N160" s="6"/>
      <c r="O160" s="6"/>
    </row>
    <row r="161" spans="2:15" ht="13.5">
      <c r="B161" s="111"/>
      <c r="C161" s="7"/>
      <c r="D161" s="8"/>
      <c r="E161" s="7"/>
      <c r="G161" s="114"/>
      <c r="K161" s="6"/>
      <c r="L161" s="6"/>
      <c r="M161" s="6"/>
      <c r="N161" s="6"/>
      <c r="O161" s="6"/>
    </row>
    <row r="162" spans="2:15" ht="13.5">
      <c r="B162" s="111"/>
      <c r="C162" s="9"/>
      <c r="G162" s="114"/>
      <c r="K162" s="6"/>
      <c r="L162" s="6"/>
      <c r="M162" s="6"/>
      <c r="N162" s="6"/>
      <c r="O162" s="6"/>
    </row>
    <row r="163" spans="2:15" ht="13.5">
      <c r="B163" s="111"/>
      <c r="G163" s="20"/>
      <c r="K163" s="6"/>
      <c r="L163" s="6"/>
      <c r="M163" s="6"/>
      <c r="N163" s="6"/>
      <c r="O163" s="11"/>
    </row>
    <row r="164" spans="2:15" ht="13.5">
      <c r="B164" s="111"/>
      <c r="G164" s="10"/>
      <c r="K164" s="6"/>
      <c r="L164" s="6"/>
      <c r="M164" s="6"/>
      <c r="N164" s="6"/>
      <c r="O164" s="6"/>
    </row>
    <row r="165" spans="2:15" ht="13.5">
      <c r="B165" s="112"/>
      <c r="K165" s="6"/>
      <c r="L165" s="6"/>
      <c r="M165" s="6"/>
      <c r="N165" s="6"/>
      <c r="O165" s="6"/>
    </row>
  </sheetData>
  <mergeCells count="20">
    <mergeCell ref="F149:F150"/>
    <mergeCell ref="E149:E150"/>
    <mergeCell ref="A1:F1"/>
    <mergeCell ref="A2:F2"/>
    <mergeCell ref="A3:P3"/>
    <mergeCell ref="C4:C6"/>
    <mergeCell ref="D4:D6"/>
    <mergeCell ref="E4:J4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4.25"/>
  <cols>
    <col min="1" max="1" width="23.19921875" style="1" customWidth="1"/>
    <col min="2" max="2" width="1" style="1" customWidth="1"/>
    <col min="3" max="3" width="25" style="1" customWidth="1"/>
    <col min="4" max="16384" width="7.09765625" style="1" customWidth="1"/>
  </cols>
  <sheetData>
    <row r="1" spans="1:3" ht="15.75">
      <c r="A1" s="2"/>
      <c r="C1" s="2"/>
    </row>
    <row r="2" ht="16.5" thickBot="1">
      <c r="A2" s="2"/>
    </row>
    <row r="3" spans="1:3" ht="16.5" thickBot="1">
      <c r="A3" s="2"/>
      <c r="C3" s="2"/>
    </row>
    <row r="4" spans="1:3" ht="15.75">
      <c r="A4" s="2"/>
      <c r="C4" s="2"/>
    </row>
    <row r="5" ht="15.75">
      <c r="C5" s="2"/>
    </row>
    <row r="6" ht="16.5" thickBot="1">
      <c r="C6" s="2"/>
    </row>
    <row r="7" spans="1:3" ht="15.75">
      <c r="A7" s="2"/>
      <c r="C7" s="2"/>
    </row>
    <row r="8" spans="1:3" ht="15.75">
      <c r="A8" s="2"/>
      <c r="C8" s="2"/>
    </row>
    <row r="9" spans="1:3" ht="15.75">
      <c r="A9" s="2"/>
      <c r="C9" s="2"/>
    </row>
    <row r="10" spans="1:3" ht="15.75">
      <c r="A10" s="2"/>
      <c r="C10" s="2"/>
    </row>
    <row r="11" spans="1:3" ht="16.5" thickBot="1">
      <c r="A11" s="2"/>
      <c r="C11" s="2"/>
    </row>
    <row r="12" ht="15.75">
      <c r="C12" s="2"/>
    </row>
    <row r="13" ht="16.5" thickBot="1">
      <c r="C13" s="2"/>
    </row>
    <row r="14" spans="1:3" ht="16.5" thickBot="1">
      <c r="A14" s="2"/>
      <c r="C14" s="2"/>
    </row>
    <row r="15" ht="15.75">
      <c r="A15" s="2"/>
    </row>
    <row r="16" ht="16.5" thickBot="1">
      <c r="A16" s="2"/>
    </row>
    <row r="17" spans="1:3" ht="16.5" thickBot="1">
      <c r="A17" s="2"/>
      <c r="C17" s="2"/>
    </row>
    <row r="18" ht="15.75">
      <c r="C18" s="2"/>
    </row>
    <row r="19" ht="15.75">
      <c r="C19" s="2"/>
    </row>
    <row r="20" spans="1:3" ht="15.75">
      <c r="A20" s="2"/>
      <c r="C20" s="2"/>
    </row>
    <row r="21" spans="1:3" ht="15.75">
      <c r="A21" s="2"/>
      <c r="C21" s="2"/>
    </row>
    <row r="22" spans="1:3" ht="15.75">
      <c r="A22" s="2"/>
      <c r="C22" s="2"/>
    </row>
    <row r="23" spans="1:3" ht="15.75">
      <c r="A23" s="2"/>
      <c r="C23" s="2"/>
    </row>
    <row r="24" ht="15.75">
      <c r="A24" s="2"/>
    </row>
    <row r="25" ht="15.75">
      <c r="A25" s="2"/>
    </row>
    <row r="26" spans="1:3" ht="16.5" thickBot="1">
      <c r="A26" s="2"/>
      <c r="C26" s="2"/>
    </row>
    <row r="27" spans="1:3" ht="15.75">
      <c r="A27" s="2"/>
      <c r="C27" s="2"/>
    </row>
    <row r="28" spans="1:3" ht="15.75">
      <c r="A28" s="2"/>
      <c r="C28" s="2"/>
    </row>
    <row r="29" spans="1:3" ht="15.75">
      <c r="A29" s="2"/>
      <c r="C29" s="2"/>
    </row>
    <row r="30" spans="1:3" ht="15.75">
      <c r="A30" s="2"/>
      <c r="C30" s="2"/>
    </row>
    <row r="31" spans="1:3" ht="15.75">
      <c r="A31" s="2"/>
      <c r="C31" s="2"/>
    </row>
    <row r="32" spans="1:3" ht="15.75">
      <c r="A32" s="2"/>
      <c r="C32" s="2"/>
    </row>
    <row r="33" spans="1:3" ht="15.75">
      <c r="A33" s="2"/>
      <c r="C33" s="2"/>
    </row>
    <row r="34" spans="1:3" ht="15.75">
      <c r="A34" s="2"/>
      <c r="C34" s="2"/>
    </row>
    <row r="35" spans="1:3" ht="15.75">
      <c r="A35" s="2"/>
      <c r="C35" s="2"/>
    </row>
    <row r="36" spans="1:3" ht="15.75">
      <c r="A36" s="2"/>
      <c r="C36" s="2"/>
    </row>
    <row r="37" ht="15.75">
      <c r="A37" s="2"/>
    </row>
    <row r="38" ht="15.75">
      <c r="A38" s="2"/>
    </row>
    <row r="39" spans="1:3" ht="15.75">
      <c r="A39" s="2"/>
      <c r="C39" s="2"/>
    </row>
    <row r="40" spans="1:3" ht="15.75">
      <c r="A40" s="2"/>
      <c r="C40" s="2"/>
    </row>
    <row r="41" spans="1:3" ht="15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4.25"/>
  <cols>
    <col min="1" max="1" width="23.19921875" style="1" customWidth="1"/>
    <col min="2" max="2" width="1" style="1" customWidth="1"/>
    <col min="3" max="3" width="25" style="1" customWidth="1"/>
    <col min="4" max="16384" width="7.09765625" style="1" customWidth="1"/>
  </cols>
  <sheetData>
    <row r="1" spans="1:3" ht="15.75">
      <c r="A1" s="2"/>
      <c r="C1"/>
    </row>
    <row r="2" ht="16.5" thickBot="1">
      <c r="A2" s="2"/>
    </row>
    <row r="3" spans="1:3" ht="16.5" thickBot="1">
      <c r="A3" s="2"/>
      <c r="C3" s="2"/>
    </row>
    <row r="4" spans="1:3" ht="15.75">
      <c r="A4" s="2"/>
      <c r="C4" s="2"/>
    </row>
    <row r="5" ht="15.75">
      <c r="C5" s="2"/>
    </row>
    <row r="6" ht="16.5" thickBot="1">
      <c r="C6" s="2"/>
    </row>
    <row r="7" spans="1:3" ht="15.75">
      <c r="A7" s="2"/>
      <c r="C7" s="2"/>
    </row>
    <row r="8" spans="1:3" ht="15.75">
      <c r="A8" s="2"/>
      <c r="C8" s="2"/>
    </row>
    <row r="9" spans="1:3" ht="15.75">
      <c r="A9" s="2"/>
      <c r="C9" s="2"/>
    </row>
    <row r="10" spans="1:3" ht="15.75">
      <c r="A10" s="2"/>
      <c r="C10" s="2"/>
    </row>
    <row r="11" spans="1:3" ht="16.5" thickBot="1">
      <c r="A11" s="2"/>
      <c r="C11" s="2"/>
    </row>
    <row r="12" ht="15.75">
      <c r="C12" s="2"/>
    </row>
    <row r="13" ht="16.5" thickBot="1">
      <c r="C13" s="2"/>
    </row>
    <row r="14" spans="1:3" ht="16.5" thickBot="1">
      <c r="A14" s="2"/>
      <c r="C14" s="2"/>
    </row>
    <row r="15" ht="15.75">
      <c r="A15" s="2"/>
    </row>
    <row r="16" ht="16.5" thickBot="1">
      <c r="A16" s="2"/>
    </row>
    <row r="17" spans="1:3" ht="16.5" thickBot="1">
      <c r="A17" s="2"/>
      <c r="C17" s="2"/>
    </row>
    <row r="18" ht="15.75">
      <c r="C18" s="2"/>
    </row>
    <row r="19" ht="15.75">
      <c r="C19" s="2"/>
    </row>
    <row r="20" spans="1:3" ht="15.75">
      <c r="A20" s="2"/>
      <c r="C20" s="2"/>
    </row>
    <row r="21" spans="1:3" ht="15.75">
      <c r="A21" s="2"/>
      <c r="C21" s="2"/>
    </row>
    <row r="22" spans="1:3" ht="15.75">
      <c r="A22" s="2"/>
      <c r="C22" s="2"/>
    </row>
    <row r="23" spans="1:3" ht="15.75">
      <c r="A23" s="2"/>
      <c r="C23" s="2"/>
    </row>
    <row r="24" ht="15.75">
      <c r="A24" s="2"/>
    </row>
    <row r="25" ht="15.75">
      <c r="A25" s="2"/>
    </row>
    <row r="26" spans="1:3" ht="16.5" thickBot="1">
      <c r="A26" s="2"/>
      <c r="C26" s="2"/>
    </row>
    <row r="27" spans="1:3" ht="15.75">
      <c r="A27" s="2"/>
      <c r="C27" s="2"/>
    </row>
    <row r="28" spans="1:3" ht="15.75">
      <c r="A28" s="2"/>
      <c r="C28" s="2"/>
    </row>
    <row r="29" spans="1:3" ht="15.75">
      <c r="A29" s="2"/>
      <c r="C29" s="2"/>
    </row>
    <row r="30" spans="1:3" ht="15.75">
      <c r="A30" s="2"/>
      <c r="C30" s="2"/>
    </row>
    <row r="31" spans="1:3" ht="15.75">
      <c r="A31" s="2"/>
      <c r="C31" s="2"/>
    </row>
    <row r="32" spans="1:3" ht="15.75">
      <c r="A32" s="2"/>
      <c r="C32" s="2"/>
    </row>
    <row r="33" spans="1:3" ht="15.75">
      <c r="A33" s="2"/>
      <c r="C33" s="2"/>
    </row>
    <row r="34" spans="1:3" ht="15.75">
      <c r="A34" s="2"/>
      <c r="C34" s="2"/>
    </row>
    <row r="35" spans="1:3" ht="15.75">
      <c r="A35" s="2"/>
      <c r="C35" s="2"/>
    </row>
    <row r="36" spans="1:3" ht="15.75">
      <c r="A36" s="2"/>
      <c r="C36" s="2"/>
    </row>
    <row r="37" ht="15.75">
      <c r="A37" s="2"/>
    </row>
    <row r="38" ht="15.75">
      <c r="A38" s="2"/>
    </row>
    <row r="39" spans="1:3" ht="15.75">
      <c r="A39" s="2"/>
      <c r="C39" s="2"/>
    </row>
    <row r="40" spans="1:3" ht="15.75">
      <c r="A40" s="2"/>
      <c r="C40" s="2"/>
    </row>
    <row r="41" spans="1:3" ht="15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 Computer</dc:creator>
  <cp:keywords/>
  <dc:description/>
  <cp:lastModifiedBy>User</cp:lastModifiedBy>
  <cp:lastPrinted>2012-05-02T05:14:00Z</cp:lastPrinted>
  <dcterms:created xsi:type="dcterms:W3CDTF">2002-10-05T08:16:28Z</dcterms:created>
  <dcterms:modified xsi:type="dcterms:W3CDTF">2012-05-04T03:25:03Z</dcterms:modified>
  <cp:category/>
  <cp:version/>
  <cp:contentType/>
  <cp:contentStatus/>
</cp:coreProperties>
</file>